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<sst xmlns="http://schemas.openxmlformats.org/spreadsheetml/2006/main" count="53" uniqueCount="48">
  <si>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</si>
  <si>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</si>
  <si>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</si>
  <si>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</si>
  <si>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</si>
  <si>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</si>
  <si>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</si>
  <si>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</si>
  <si>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</si>
  <si>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</si>
  <si>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</si>
  <si>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</si>
  <si>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</si>
  <si>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</si>
  <si>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</si>
  <si>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</si>
  <si>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</si>
  <si>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</si>
  <si>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</si>
  <si>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</si>
  <si>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</si>
  <si>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</si>
  <si>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</si>
  <si>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</si>
  <si>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</si>
  <si>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</si>
  <si>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</si>
  <si>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</si>
  <si>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</si>
  <si>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</si>
  <si>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</si>
  <si>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</si>
  <si>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</si>
  <si>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</si>
  <si>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</si>
  <si>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</si>
  <si>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</si>
  <si>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S2</t>
  </si>
  <si>
    <t>Add cycle</t>
  </si>
  <si>
    <t>Old Cycle</t>
  </si>
  <si>
    <t>New Cycle</t>
  </si>
  <si>
    <t>OEJV 0083</t>
  </si>
  <si>
    <t>not avail.</t>
  </si>
  <si>
    <t>OEJV 0130</t>
  </si>
  <si>
    <t>I</t>
  </si>
  <si>
    <t>EA</t>
  </si>
  <si>
    <t>DX CMi / GSC 0180-2135</t>
  </si>
  <si>
    <t>IBVS 5992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</si>
</sst>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DX CMi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0.005</c:v>
                  </c:pt>
                  <c:pt idx="2">
                    <c:v>0.0021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57402926"/>
        <c:axId val="46864287"/>
      </c:scatterChart>
      <c:valAx>
        <c:axId val="5740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4287"/>
        <c:crosses val="autoZero"/>
        <c:crossBetween val="midCat"/>
        <c:dispUnits/>
      </c:valAx>
      <c:valAx>
        <c:axId val="4686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39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4" ht="12.75">
      <c r="A2" t="s">
        <v>24</v>
      </c>
      <c r="B2" t="s">
        <v>45</v>
      </c>
      <c r="D2" s="3"/>
    </row>
    <row r="3" ht="13.5" thickBot="1"/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52713.56300000008</v>
      </c>
      <c r="D7" s="29" t="s">
        <v>41</v>
      </c>
    </row>
    <row r="8" spans="1:4" ht="12.75">
      <c r="A8" t="s">
        <v>3</v>
      </c>
      <c r="C8">
        <v>2.30318</v>
      </c>
      <c r="D8" s="29" t="s">
        <v>41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INTERCEPT(INDIRECT($G$11):G991,INDIRECT($F$11):F991)</f>
        <v>-7.005022228897357E-06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SLOPE(INDIRECT($G$11):G991,INDIRECT($F$11):F991)</f>
        <v>-2.066176385269739E-06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38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59895.845168402775</v>
      </c>
    </row>
    <row r="15" spans="1:5" ht="12.75">
      <c r="A15" s="14" t="s">
        <v>17</v>
      </c>
      <c r="B15" s="12"/>
      <c r="C15" s="15">
        <f>(C7+C11)+(C8+C12)*INT(MAX(F21:F3532))</f>
        <v>55608.657655811345</v>
      </c>
      <c r="D15" s="16" t="s">
        <v>39</v>
      </c>
      <c r="E15" s="17">
        <f>ROUND(2*(E14-$C$7)/$C$8,0)/2+E13</f>
        <v>3119.5</v>
      </c>
    </row>
    <row r="16" spans="1:5" ht="12.75">
      <c r="A16" s="18" t="s">
        <v>4</v>
      </c>
      <c r="B16" s="12"/>
      <c r="C16" s="19">
        <f>+C8+C12</f>
        <v>2.3031779338236147</v>
      </c>
      <c r="D16" s="16" t="s">
        <v>40</v>
      </c>
      <c r="E16" s="26">
        <f>ROUND(2*(E14-$C$15)/$C$16,0)/2+E13</f>
        <v>1862.5</v>
      </c>
    </row>
    <row r="17" spans="1:5" ht="13.5" thickBot="1">
      <c r="A17" s="16" t="s">
        <v>30</v>
      </c>
      <c r="B17" s="12"/>
      <c r="C17" s="12">
        <f>COUNT(C21:C2190)</f>
        <v>3</v>
      </c>
      <c r="D17" s="16" t="s">
        <v>34</v>
      </c>
      <c r="E17" s="20">
        <f>+$C$15+$C$16*E16-15018.5-$C$9/24</f>
        <v>44880.22239089116</v>
      </c>
    </row>
    <row r="18" spans="1:5" ht="14.25" thickBot="1" thickTop="1">
      <c r="A18" s="18" t="s">
        <v>5</v>
      </c>
      <c r="B18" s="12"/>
      <c r="C18" s="21">
        <f>+C15</f>
        <v>55608.657655811345</v>
      </c>
      <c r="D18" s="22">
        <f>+C16</f>
        <v>2.3031779338236147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37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7" ht="12.75">
      <c r="A21" s="29" t="s">
        <v>41</v>
      </c>
      <c r="C21" s="10">
        <v>52713.56300000008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-7.005022228897357E-06</v>
      </c>
      <c r="Q21" s="2">
        <f>+C21-15018.5</f>
        <v>37695.06300000008</v>
      </c>
    </row>
    <row r="22" spans="1:17" ht="12.75">
      <c r="A22" s="30" t="s">
        <v>43</v>
      </c>
      <c r="B22" s="31" t="s">
        <v>44</v>
      </c>
      <c r="C22" s="32">
        <v>55212.511</v>
      </c>
      <c r="D22" s="32">
        <v>0.005</v>
      </c>
      <c r="E22">
        <f>+(C22-C$7)/C$8</f>
        <v>1084.9990013806637</v>
      </c>
      <c r="F22">
        <f>ROUND(2*E22,0)/2</f>
        <v>1085</v>
      </c>
      <c r="G22">
        <f>+C22-(C$7+F22*C$8)</f>
        <v>-0.0023000000801403075</v>
      </c>
      <c r="H22">
        <f>+G22</f>
        <v>-0.0023000000801403075</v>
      </c>
      <c r="O22">
        <f>+C$11+C$12*$F22</f>
        <v>-0.002248806400246564</v>
      </c>
      <c r="Q22" s="2">
        <f>+C22-15018.5</f>
        <v>40194.011</v>
      </c>
    </row>
    <row r="23" spans="1:17" ht="12.75">
      <c r="A23" s="33" t="s">
        <v>47</v>
      </c>
      <c r="B23" s="34" t="s">
        <v>44</v>
      </c>
      <c r="C23" s="33">
        <v>55608.6577</v>
      </c>
      <c r="D23" s="33">
        <v>0.0021</v>
      </c>
      <c r="E23">
        <f>+(C23-C$7)/C$8</f>
        <v>1256.9988884932666</v>
      </c>
      <c r="F23">
        <f>ROUND(2*E23,0)/2</f>
        <v>1257</v>
      </c>
      <c r="G23">
        <f>+C23-(C$7+F23*C$8)</f>
        <v>-0.0025600000808481127</v>
      </c>
      <c r="H23">
        <f>+G23</f>
        <v>-0.0025600000808481127</v>
      </c>
      <c r="O23">
        <f>+C$11+C$12*$F23</f>
        <v>-0.0026041887385129595</v>
      </c>
      <c r="Q23" s="2">
        <f>+C23-15018.5</f>
        <v>40590.1577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2022-11-12T07:17:02Z</dcterms:modified>
  <cp:category/>
  <cp:version/>
  <cp:contentType/>
  <cp:contentStatus/>
</cp:coreProperties>
</file>