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<sst xmlns="http://schemas.openxmlformats.org/spreadsheetml/2006/main" count="55" uniqueCount="51">
  <si>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</si>
  <si>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</si>
  <si>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</si>
  <si>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</si>
  <si>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</si>
  <si>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</si>
  <si>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</si>
  <si>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</si>
  <si>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</si>
  <si>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</si>
  <si>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</si>
  <si>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</si>
  <si>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</si>
  <si>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</si>
  <si>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</si>
  <si>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</si>
  <si>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</si>
  <si>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</si>
  <si>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</si>
  <si>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</si>
  <si>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</si>
  <si>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</si>
  <si>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</si>
  <si>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</si>
  <si>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</si>
  <si>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</si>
  <si>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</si>
  <si>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</si>
  <si>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</si>
  <si>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</si>
  <si>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</si>
  <si>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</si>
  <si>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</si>
  <si>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</si>
  <si>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</si>
  <si>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</si>
  <si>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</si>
  <si>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</si>
  <si>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</si>
  <si>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</si>
  <si>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</si>
  <si>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</si>
  <si>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</si>
  <si>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G0198-2061</t>
  </si>
  <si>
    <t>GSC 0198-2061</t>
  </si>
  <si>
    <t>G0198-2061_CMi.xls</t>
  </si>
  <si>
    <t>EB</t>
  </si>
  <si>
    <t>CMi</t>
  </si>
  <si>
    <t>IBVS 5958</t>
  </si>
  <si>
    <t>I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</si>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</sst>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0198-2061 -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 5958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0.0006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7699730"/>
        <c:axId val="26644387"/>
      </c:scatterChart>
      <c:valAx>
        <c:axId val="4769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crossBetween val="midCat"/>
        <c:dispUnits/>
      </c:valAx>
      <c:valAx>
        <c:axId val="2664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3375"/>
          <c:w val="0.788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55231.336</v>
      </c>
      <c r="D7" s="30" t="s">
        <v>50</v>
      </c>
    </row>
    <row r="8" spans="1:4" ht="12.75">
      <c r="A8" t="s">
        <v>3</v>
      </c>
      <c r="C8" s="8">
        <v>0.41958</v>
      </c>
      <c r="D8" s="30" t="s">
        <v>50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0.0007057142865960486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59895.84957523148</v>
      </c>
    </row>
    <row r="15" spans="1:5" ht="12.75">
      <c r="A15" s="12" t="s">
        <v>17</v>
      </c>
      <c r="B15" s="10"/>
      <c r="C15" s="13">
        <f>(C7+C11)+(C8+C12)*INT(MAX(F21:F3533))</f>
        <v>55231.336</v>
      </c>
      <c r="D15" s="14" t="s">
        <v>39</v>
      </c>
      <c r="E15" s="15">
        <f>ROUND(2*(E14-$C$7)/$C$8,0)/2+E13</f>
        <v>11118</v>
      </c>
    </row>
    <row r="16" spans="1:5" ht="12.75">
      <c r="A16" s="16" t="s">
        <v>4</v>
      </c>
      <c r="B16" s="10"/>
      <c r="C16" s="17">
        <f>+C8+C12</f>
        <v>0.42028571428659606</v>
      </c>
      <c r="D16" s="14" t="s">
        <v>40</v>
      </c>
      <c r="E16" s="24">
        <f>ROUND(2*(E14-$C$15)/$C$16,0)/2+E13</f>
        <v>11099.5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44878.19311905741</v>
      </c>
    </row>
    <row r="18" spans="1:5" ht="14.25" thickBot="1" thickTop="1">
      <c r="A18" s="16" t="s">
        <v>5</v>
      </c>
      <c r="B18" s="10"/>
      <c r="C18" s="19">
        <f>+C15</f>
        <v>55231.336</v>
      </c>
      <c r="D18" s="20">
        <f>+C16</f>
        <v>0.42028571428659606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IBVS 5958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48</v>
      </c>
      <c r="B21" s="34" t="s">
        <v>49</v>
      </c>
      <c r="C21" s="33">
        <v>55228.394</v>
      </c>
      <c r="D21" s="33">
        <v>0.0006</v>
      </c>
      <c r="E21">
        <f>+(C21-C$7)/C$8</f>
        <v>-7.011773678446866</v>
      </c>
      <c r="F21">
        <f>ROUND(2*E21,0)/2</f>
        <v>-7</v>
      </c>
      <c r="G21">
        <f>+C21-(C$7+F21*C$8)</f>
        <v>-0.00494000000617234</v>
      </c>
      <c r="I21">
        <f>+G21</f>
        <v>-0.00494000000617234</v>
      </c>
      <c r="O21">
        <f>+C$11+C$12*$F21</f>
        <v>-0.00494000000617234</v>
      </c>
      <c r="Q21" s="2">
        <f>+C21-15018.5</f>
        <v>40209.894</v>
      </c>
      <c r="S21">
        <f>+(O21-G21)^2</f>
        <v>0</v>
      </c>
    </row>
    <row r="22" spans="1:19" ht="12.75">
      <c r="A22" t="s">
        <v>50</v>
      </c>
      <c r="C22" s="8">
        <f>C$7</f>
        <v>55231.336</v>
      </c>
      <c r="D22" s="8" t="s">
        <v>13</v>
      </c>
      <c r="E22">
        <f>+(C22-C$7)/C$8</f>
        <v>0</v>
      </c>
      <c r="F22">
        <f>ROUND(2*E22,0)/2</f>
        <v>0</v>
      </c>
      <c r="G22">
        <f>+C22-(C$7+F22*C$8)</f>
        <v>0</v>
      </c>
      <c r="H22">
        <f>+G22</f>
        <v>0</v>
      </c>
      <c r="O22">
        <f>+C$11+C$12*$F22</f>
        <v>0</v>
      </c>
      <c r="Q22" s="2">
        <f>+C22-15018.5</f>
        <v>40212.836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2022-11-12T07:23:23Z</dcterms:modified>
  <cp:category/>
  <cp:version/>
  <cp:contentType/>
  <cp:contentStatus/>
</cp:coreProperties>
</file>