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0" yWindow="32760" windowWidth="8700" windowHeight="136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<sst xmlns="http://schemas.openxmlformats.org/spreadsheetml/2006/main" count="54" uniqueCount="49">
  <si>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</si>
  <si>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</si>
  <si>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</si>
  <si>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</si>
  <si>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</si>
  <si>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</si>
  <si>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</si>
  <si>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</si>
  <si>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</si>
  <si>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</si>
  <si>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</si>
  <si>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</si>
  <si>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</si>
  <si>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</si>
  <si>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</si>
  <si>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</si>
  <si>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</si>
  <si>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</si>
  <si>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</si>
  <si>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</si>
  <si>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</si>
  <si>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</si>
  <si>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</si>
  <si>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</si>
  <si>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</si>
  <si>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</si>
  <si>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</si>
  <si>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</si>
  <si>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</si>
  <si>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</si>
  <si>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</si>
  <si>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</si>
  <si>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</si>
  <si>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</si>
  <si>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</si>
  <si>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</si>
  <si>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</si>
  <si>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OEJV 0147</t>
  </si>
  <si>
    <t>not avail.</t>
  </si>
  <si>
    <t>EW</t>
  </si>
  <si>
    <t>IBVS 6092</t>
  </si>
  <si>
    <t>IBVS 6154</t>
  </si>
  <si>
    <t>IBVS 6195</t>
  </si>
  <si>
    <t>pg</t>
  </si>
  <si>
    <t>vis</t>
  </si>
  <si>
    <t>PE</t>
  </si>
  <si>
    <t>CCD</t>
  </si>
  <si>
    <t>HN CVn / GSC 2530-1069</t>
  </si>
  <si>
    <t>RHN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</si>
</sst>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HN CVn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0.0003</c:v>
                  </c:pt>
                  <c:pt idx="5">
                    <c:v>0.001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7063811"/>
        <c:axId val="63574300"/>
      </c:scatterChart>
      <c:valAx>
        <c:axId val="706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4300"/>
        <c:crosses val="autoZero"/>
        <c:crossBetween val="midCat"/>
        <c:dispUnits/>
      </c:valAx>
      <c:valAx>
        <c:axId val="63574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38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6005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2.140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47</v>
      </c>
    </row>
    <row r="2" spans="1:4" ht="12.75">
      <c r="A2" t="s">
        <v>23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 t="s">
        <v>38</v>
      </c>
      <c r="D4" s="9" t="s">
        <v>38</v>
      </c>
    </row>
    <row r="5" spans="1:5" ht="13.5" thickTop="1">
      <c r="A5" s="11" t="s">
        <v>28</v>
      </c>
      <c r="B5" s="12"/>
      <c r="C5" s="13">
        <v>-9.5</v>
      </c>
      <c r="D5" s="12" t="s">
        <v>29</v>
      </c>
      <c r="E5" s="12"/>
    </row>
    <row r="6" ht="12.75">
      <c r="A6" s="5" t="s">
        <v>1</v>
      </c>
    </row>
    <row r="7" spans="1:4" ht="12.75">
      <c r="A7" t="s">
        <v>2</v>
      </c>
      <c r="C7" s="10">
        <v>55369.753</v>
      </c>
      <c r="D7" s="30" t="s">
        <v>37</v>
      </c>
    </row>
    <row r="8" spans="1:4" ht="12.75">
      <c r="A8" t="s">
        <v>3</v>
      </c>
      <c r="C8" s="10">
        <v>0.361564</v>
      </c>
      <c r="D8" s="30" t="s">
        <v>37</v>
      </c>
    </row>
    <row r="9" spans="1:5" ht="12.75">
      <c r="A9" s="26" t="s">
        <v>32</v>
      </c>
      <c r="C9" s="27">
        <v>22</v>
      </c>
      <c r="D9" s="24" t="str">
        <f>"F"&amp;C9</f>
        <v>F22</v>
      </c>
      <c r="E9" s="25" t="str">
        <f>"G"&amp;C9</f>
        <v>G22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INTERCEPT(INDIRECT($E$9):G992,INDIRECT($D$9):F992)</f>
        <v>-0.002160457847659291</v>
      </c>
      <c r="D11" s="3"/>
      <c r="E11" s="12"/>
    </row>
    <row r="12" spans="1:5" ht="12.75">
      <c r="A12" s="12" t="s">
        <v>16</v>
      </c>
      <c r="B12" s="12"/>
      <c r="C12" s="23">
        <f ca="1">SLOPE(INDIRECT($E$9):G992,INDIRECT($D$9):F992)</f>
        <v>1.6497831949431817E-06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58916.70986391529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0.36156564978319494</v>
      </c>
      <c r="E16" s="16" t="s">
        <v>30</v>
      </c>
      <c r="F16" s="17">
        <f ca="1">NOW()+15018.5+$C$5/24</f>
        <v>59896.73957384259</v>
      </c>
    </row>
    <row r="17" spans="1:6" ht="13.5" thickBot="1">
      <c r="A17" s="16" t="s">
        <v>27</v>
      </c>
      <c r="B17" s="12"/>
      <c r="C17" s="12">
        <f>COUNT(C21:C2191)</f>
        <v>6</v>
      </c>
      <c r="E17" s="16" t="s">
        <v>35</v>
      </c>
      <c r="F17" s="17">
        <f>ROUND(2*(F16-$C$7)/$C$8,0)/2+F15</f>
        <v>12521.5</v>
      </c>
    </row>
    <row r="18" spans="1:6" ht="14.25" thickBot="1" thickTop="1">
      <c r="A18" s="18" t="s">
        <v>5</v>
      </c>
      <c r="B18" s="12"/>
      <c r="C18" s="21">
        <f>+C15</f>
        <v>58916.70986391529</v>
      </c>
      <c r="D18" s="22">
        <f>+C16</f>
        <v>0.36156564978319494</v>
      </c>
      <c r="E18" s="16" t="s">
        <v>36</v>
      </c>
      <c r="F18" s="25">
        <f>ROUND(2*(F16-$C$15)/$C$16,0)/2+F15</f>
        <v>2711.5</v>
      </c>
    </row>
    <row r="19" spans="5:6" ht="13.5" thickTop="1">
      <c r="E19" s="16" t="s">
        <v>31</v>
      </c>
      <c r="F19" s="20">
        <f>+$C$15+$C$16*F18-15018.5-$C$5/24</f>
        <v>44878.99095663576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44</v>
      </c>
      <c r="J20" s="7" t="s">
        <v>45</v>
      </c>
      <c r="K20" s="7" t="s">
        <v>46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8" t="s">
        <v>33</v>
      </c>
    </row>
    <row r="21" spans="1:17" ht="12.75">
      <c r="A21" s="29" t="s">
        <v>37</v>
      </c>
      <c r="C21" s="10">
        <v>55369.753</v>
      </c>
      <c r="D21" s="10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-0.002160457847659291</v>
      </c>
      <c r="Q21" s="2">
        <f aca="true" t="shared" si="4" ref="Q21:Q26">+C21-15018.5</f>
        <v>40351.253</v>
      </c>
    </row>
    <row r="22" spans="1:17" ht="12.75">
      <c r="A22" s="5" t="s">
        <v>40</v>
      </c>
      <c r="C22" s="10">
        <v>56360.8018</v>
      </c>
      <c r="D22" s="10">
        <v>0.0002</v>
      </c>
      <c r="E22">
        <f t="shared" si="0"/>
        <v>2741.00518856967</v>
      </c>
      <c r="F22">
        <f t="shared" si="1"/>
        <v>2741</v>
      </c>
      <c r="G22">
        <f t="shared" si="2"/>
        <v>0.0018760000020847656</v>
      </c>
      <c r="K22">
        <f>+G22</f>
        <v>0.0018760000020847656</v>
      </c>
      <c r="O22">
        <f t="shared" si="3"/>
        <v>0.0023615978896799703</v>
      </c>
      <c r="Q22" s="2">
        <f t="shared" si="4"/>
        <v>41342.3018</v>
      </c>
    </row>
    <row r="23" spans="1:17" ht="12.75">
      <c r="A23" s="5" t="s">
        <v>41</v>
      </c>
      <c r="C23" s="10">
        <v>57119.7279162542</v>
      </c>
      <c r="D23" s="10">
        <v>0.0002</v>
      </c>
      <c r="E23">
        <f t="shared" si="0"/>
        <v>4840.01426097235</v>
      </c>
      <c r="F23">
        <f t="shared" si="1"/>
        <v>4840</v>
      </c>
      <c r="G23">
        <f t="shared" si="2"/>
        <v>0.005156254206667654</v>
      </c>
      <c r="K23">
        <f>+G23</f>
        <v>0.005156254206667654</v>
      </c>
      <c r="O23">
        <f t="shared" si="3"/>
        <v>0.005824492815865709</v>
      </c>
      <c r="Q23" s="2">
        <f t="shared" si="4"/>
        <v>42101.2279162542</v>
      </c>
    </row>
    <row r="24" spans="1:17" ht="12.75">
      <c r="A24" s="5" t="s">
        <v>41</v>
      </c>
      <c r="C24" s="10">
        <v>57346.9728</v>
      </c>
      <c r="D24" s="10">
        <v>0.0003</v>
      </c>
      <c r="E24">
        <f t="shared" si="0"/>
        <v>5468.519542874861</v>
      </c>
      <c r="F24">
        <f t="shared" si="1"/>
        <v>5468.5</v>
      </c>
      <c r="G24">
        <f t="shared" si="2"/>
        <v>0.0070660000055795535</v>
      </c>
      <c r="K24">
        <f>+G24</f>
        <v>0.0070660000055795535</v>
      </c>
      <c r="O24">
        <f t="shared" si="3"/>
        <v>0.006861381553887498</v>
      </c>
      <c r="Q24" s="2">
        <f t="shared" si="4"/>
        <v>42328.4728</v>
      </c>
    </row>
    <row r="25" spans="1:17" ht="12.75">
      <c r="A25" s="5" t="s">
        <v>42</v>
      </c>
      <c r="C25" s="10">
        <v>57747.0468</v>
      </c>
      <c r="D25" s="10">
        <v>0.0003</v>
      </c>
      <c r="E25">
        <f t="shared" si="0"/>
        <v>6575.029040501819</v>
      </c>
      <c r="F25">
        <f t="shared" si="1"/>
        <v>6575</v>
      </c>
      <c r="G25">
        <f t="shared" si="2"/>
        <v>0.010499999996682163</v>
      </c>
      <c r="K25">
        <f>+G25</f>
        <v>0.010499999996682163</v>
      </c>
      <c r="O25">
        <f t="shared" si="3"/>
        <v>0.008686866659092128</v>
      </c>
      <c r="Q25" s="2">
        <f t="shared" si="4"/>
        <v>42728.5468</v>
      </c>
    </row>
    <row r="26" spans="1:17" ht="12.75">
      <c r="A26" s="31" t="s">
        <v>48</v>
      </c>
      <c r="C26" s="10">
        <v>58916.709</v>
      </c>
      <c r="D26" s="10">
        <v>0.001</v>
      </c>
      <c r="E26">
        <f t="shared" si="0"/>
        <v>9810.036397428963</v>
      </c>
      <c r="F26">
        <f t="shared" si="1"/>
        <v>9810</v>
      </c>
      <c r="G26">
        <f t="shared" si="2"/>
        <v>0.013160000002244487</v>
      </c>
      <c r="K26">
        <f>+G26</f>
        <v>0.013160000002244487</v>
      </c>
      <c r="O26">
        <f t="shared" si="3"/>
        <v>0.014023915294733322</v>
      </c>
      <c r="Q26" s="2">
        <f t="shared" si="4"/>
        <v>43898.209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2022-11-13T04:44:59Z</dcterms:modified>
  <cp:category/>
  <cp:version/>
  <cp:contentType/>
  <cp:contentStatus/>
</cp:coreProperties>
</file>