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7725" windowHeight="13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<sst xmlns="http://schemas.openxmlformats.org/spreadsheetml/2006/main" count="62" uniqueCount="53">
  <si>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</si>
  <si>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</si>
  <si>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</si>
  <si>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</si>
  <si>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</si>
  <si>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</si>
  <si>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</si>
  <si>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</si>
  <si>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</si>
  <si>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</si>
  <si>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</si>
  <si>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</si>
  <si>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</si>
  <si>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</si>
  <si>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</si>
  <si>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</si>
  <si>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</si>
  <si>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</si>
  <si>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</si>
  <si>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</si>
  <si>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</si>
  <si>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</si>
  <si>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</si>
  <si>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</si>
  <si>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</si>
  <si>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</si>
  <si>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</si>
  <si>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</si>
  <si>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</si>
  <si>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</si>
  <si>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</si>
  <si>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</si>
  <si>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</si>
  <si>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</si>
  <si>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</si>
  <si>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</si>
  <si>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</si>
  <si>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</si>
  <si>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</si>
  <si>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</si>
  <si>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</si>
  <si>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HT Cas</t>
  </si>
  <si>
    <t>2018E</t>
  </si>
  <si>
    <t xml:space="preserve">UG0SS+EA   </t>
  </si>
  <si>
    <t>pr_2</t>
  </si>
  <si>
    <t xml:space="preserve">pec(UG0)       </t>
  </si>
  <si>
    <t>Kreiner</t>
  </si>
  <si>
    <t>GCVS</t>
  </si>
  <si>
    <t>IBVS 6230</t>
  </si>
  <si>
    <t>I</t>
  </si>
  <si>
    <t>OEJV 0210</t>
  </si>
  <si>
    <t>II</t>
  </si>
  <si>
    <t>HT Cas / GSC 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</si>
</sst>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  <xf numFmtId="0" fontId="15" fillId="0" borderId="0" xfId="57" applyFont="1" applyAlignment="1">
      <alignment horizontal="left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left" wrapText="1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HT Cas- O-C Diagr.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0.0001</c:v>
                  </c:pt>
                  <c:pt idx="3">
                    <c:v>0.001445</c:v>
                  </c:pt>
                  <c:pt idx="4">
                    <c:v>0.002245</c:v>
                  </c:pt>
                  <c:pt idx="5">
                    <c:v>0.004194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8990303"/>
        <c:axId val="59586136"/>
      </c:scatterChart>
      <c:valAx>
        <c:axId val="28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crossBetween val="midCat"/>
        <c:dispUnits/>
      </c:valAx>
      <c:valAx>
        <c:axId val="5958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52</v>
      </c>
      <c r="F1" s="34" t="s">
        <v>41</v>
      </c>
      <c r="G1" s="30" t="s">
        <v>42</v>
      </c>
      <c r="H1" s="35"/>
      <c r="I1" s="36"/>
      <c r="J1" s="37" t="s">
        <v>41</v>
      </c>
      <c r="K1" s="38">
        <v>1.1013</v>
      </c>
      <c r="L1" s="39">
        <v>60.0436</v>
      </c>
      <c r="M1" s="40">
        <v>52500.0556</v>
      </c>
      <c r="N1" s="40">
        <v>0.0736472027</v>
      </c>
      <c r="O1" s="41" t="s">
        <v>43</v>
      </c>
      <c r="P1" s="42">
        <v>12.6</v>
      </c>
      <c r="Q1" s="42">
        <v>19.32</v>
      </c>
      <c r="R1" s="41" t="s">
        <v>44</v>
      </c>
      <c r="S1" s="41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43727.93729</v>
      </c>
      <c r="D4" s="27">
        <v>0.0736472031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52500.0556</v>
      </c>
      <c r="D7" s="28" t="s">
        <v>46</v>
      </c>
    </row>
    <row r="8" spans="1:4" ht="12.75">
      <c r="A8" t="s">
        <v>3</v>
      </c>
      <c r="C8" s="8">
        <v>0.0736472027</v>
      </c>
      <c r="D8" s="28" t="s">
        <v>46</v>
      </c>
    </row>
    <row r="9" spans="1:4" ht="12.75">
      <c r="A9" s="24" t="s">
        <v>32</v>
      </c>
      <c r="B9" s="33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-0.00020510318882237157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-9.144135358312068E-09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59104.44112421253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0.07364719355586465</v>
      </c>
      <c r="E16" s="14" t="s">
        <v>30</v>
      </c>
      <c r="F16" s="32">
        <f ca="1">NOW()+15018.5+$C$5/24</f>
        <v>59893.740924537036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100394.5</v>
      </c>
    </row>
    <row r="18" spans="1:6" ht="14.25" thickBot="1" thickTop="1">
      <c r="A18" s="16" t="s">
        <v>5</v>
      </c>
      <c r="B18" s="10"/>
      <c r="C18" s="19">
        <f>+C15</f>
        <v>59104.44112421253</v>
      </c>
      <c r="D18" s="20">
        <f>+C16</f>
        <v>0.07364719355586465</v>
      </c>
      <c r="E18" s="14" t="s">
        <v>36</v>
      </c>
      <c r="F18" s="23">
        <f>ROUND(2*(F16-$C$15)/$C$16,0)/2+F15</f>
        <v>10718.5</v>
      </c>
    </row>
    <row r="19" spans="5:6" ht="13.5" thickTop="1">
      <c r="E19" s="14" t="s">
        <v>31</v>
      </c>
      <c r="F19" s="18">
        <f>+$C$15+$C$16*F18-15018.5-$C$5/24</f>
        <v>44875.7244016744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43727.93729</v>
      </c>
      <c r="D21" s="8"/>
      <c r="E21">
        <f aca="true" t="shared" si="0" ref="E21:E26">+(C21-C$7)/C$8</f>
        <v>-119109.99995115901</v>
      </c>
      <c r="F21">
        <f aca="true" t="shared" si="1" ref="F21:F26">ROUND(2*E21,0)/2</f>
        <v>-119110</v>
      </c>
      <c r="G21">
        <f aca="true" t="shared" si="2" ref="G21:G26">+C21-(C$7+F21*C$8)</f>
        <v>3.597000613808632E-06</v>
      </c>
      <c r="J21">
        <f>+G21</f>
        <v>3.597000613808632E-06</v>
      </c>
      <c r="O21">
        <f aca="true" t="shared" si="3" ref="O21:O26">+C$11+C$12*$F21</f>
        <v>0.0008840547737061789</v>
      </c>
      <c r="Q21" s="2">
        <f aca="true" t="shared" si="4" ref="Q21:Q26">+C21-15018.5</f>
        <v>28709.43729</v>
      </c>
    </row>
    <row r="22" spans="1:17" ht="12.75">
      <c r="A22" t="s">
        <v>46</v>
      </c>
      <c r="C22" s="8">
        <v>52500.0556</v>
      </c>
      <c r="D22" s="8" t="s">
        <v>13</v>
      </c>
      <c r="E22">
        <f t="shared" si="0"/>
        <v>0</v>
      </c>
      <c r="F22">
        <f t="shared" si="1"/>
        <v>0</v>
      </c>
      <c r="G22">
        <f t="shared" si="2"/>
        <v>0</v>
      </c>
      <c r="K22">
        <f>+G22</f>
        <v>0</v>
      </c>
      <c r="O22">
        <f t="shared" si="3"/>
        <v>-0.00020510318882237157</v>
      </c>
      <c r="Q22" s="2">
        <f t="shared" si="4"/>
        <v>37481.5556</v>
      </c>
    </row>
    <row r="23" spans="1:17" ht="12.75">
      <c r="A23" s="43" t="s">
        <v>48</v>
      </c>
      <c r="B23" s="44" t="s">
        <v>49</v>
      </c>
      <c r="C23" s="45">
        <v>57307.3752</v>
      </c>
      <c r="D23" s="45">
        <v>0.0001</v>
      </c>
      <c r="E23">
        <f t="shared" si="0"/>
        <v>65274.97886895306</v>
      </c>
      <c r="F23">
        <f t="shared" si="1"/>
        <v>65275</v>
      </c>
      <c r="G23">
        <f t="shared" si="2"/>
        <v>-0.0015562424960080534</v>
      </c>
      <c r="K23">
        <f>+G23</f>
        <v>-0.0015562424960080534</v>
      </c>
      <c r="O23">
        <f t="shared" si="3"/>
        <v>-0.0008019866243361919</v>
      </c>
      <c r="Q23" s="2">
        <f t="shared" si="4"/>
        <v>42288.8752</v>
      </c>
    </row>
    <row r="24" spans="1:17" ht="12.75">
      <c r="A24" s="46" t="s">
        <v>50</v>
      </c>
      <c r="B24" s="47" t="s">
        <v>51</v>
      </c>
      <c r="C24" s="48">
        <v>59104.336647000164</v>
      </c>
      <c r="D24" s="48">
        <v>0.001445</v>
      </c>
      <c r="E24">
        <f t="shared" si="0"/>
        <v>89674.5674632414</v>
      </c>
      <c r="F24">
        <f t="shared" si="1"/>
        <v>89674.5</v>
      </c>
      <c r="G24">
        <f t="shared" si="2"/>
        <v>0.004968479013768956</v>
      </c>
      <c r="I24">
        <f>+G24</f>
        <v>0.004968479013768956</v>
      </c>
      <c r="O24">
        <f t="shared" si="3"/>
        <v>-0.0010250989550113273</v>
      </c>
      <c r="Q24" s="2">
        <f t="shared" si="4"/>
        <v>44085.836647000164</v>
      </c>
    </row>
    <row r="25" spans="1:17" ht="12.75">
      <c r="A25" s="46" t="s">
        <v>50</v>
      </c>
      <c r="B25" s="47" t="s">
        <v>51</v>
      </c>
      <c r="C25" s="48">
        <v>59104.40435199998</v>
      </c>
      <c r="D25" s="48">
        <v>0.002245</v>
      </c>
      <c r="E25">
        <f t="shared" si="0"/>
        <v>89675.48677853563</v>
      </c>
      <c r="F25">
        <f t="shared" si="1"/>
        <v>89675.5</v>
      </c>
      <c r="G25">
        <f t="shared" si="2"/>
        <v>-0.0009737238651723601</v>
      </c>
      <c r="I25">
        <f>+G25</f>
        <v>-0.0009737238651723601</v>
      </c>
      <c r="O25">
        <f t="shared" si="3"/>
        <v>-0.0010251080991466855</v>
      </c>
      <c r="Q25" s="2">
        <f t="shared" si="4"/>
        <v>44085.90435199998</v>
      </c>
    </row>
    <row r="26" spans="1:17" ht="12.75">
      <c r="A26" s="46" t="s">
        <v>50</v>
      </c>
      <c r="B26" s="47" t="s">
        <v>51</v>
      </c>
      <c r="C26" s="48">
        <v>59104.47245199978</v>
      </c>
      <c r="D26" s="48">
        <v>0.004194</v>
      </c>
      <c r="E26">
        <f t="shared" si="0"/>
        <v>89676.41145723766</v>
      </c>
      <c r="F26">
        <f t="shared" si="1"/>
        <v>89676.5</v>
      </c>
      <c r="G26">
        <f t="shared" si="2"/>
        <v>-0.006520926763187163</v>
      </c>
      <c r="I26">
        <f>+G26</f>
        <v>-0.006520926763187163</v>
      </c>
      <c r="O26">
        <f t="shared" si="3"/>
        <v>-0.0010251172432820437</v>
      </c>
      <c r="Q26" s="2">
        <f t="shared" si="4"/>
        <v>44085.97245199978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4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2022-11-10T04:46:55Z</dcterms:modified>
  <cp:category/>
  <cp:version/>
  <cp:contentType/>
  <cp:contentStatus/>
</cp:coreProperties>
</file>