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<sst xmlns="http://schemas.openxmlformats.org/spreadsheetml/2006/main" count="60" uniqueCount="55">
  <si>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</si>
  <si>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</si>
  <si>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</si>
  <si>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</si>
  <si>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</si>
  <si>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</si>
  <si>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</si>
  <si>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</si>
  <si>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</si>
  <si>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</si>
  <si>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</si>
  <si>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</si>
  <si>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</si>
  <si>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</si>
  <si>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</si>
  <si>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</si>
  <si>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</si>
  <si>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</si>
  <si>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</si>
  <si>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</si>
  <si>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</si>
  <si>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</si>
  <si>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</si>
  <si>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</si>
  <si>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</si>
  <si>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</si>
  <si>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</si>
  <si>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</si>
  <si>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</si>
  <si>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</si>
  <si>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</si>
  <si>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</si>
  <si>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</si>
  <si>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</si>
  <si>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</si>
  <si>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</si>
  <si>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</si>
  <si>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</si>
  <si>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</si>
  <si>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</si>
  <si>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</si>
  <si>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</si>
  <si>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</si>
  <si>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G1407-0222</t>
  </si>
  <si>
    <t>GSC 1407-0222</t>
  </si>
  <si>
    <t>G1407-0222_Cnc.xls</t>
  </si>
  <si>
    <t>ED</t>
  </si>
  <si>
    <t>Cnc</t>
  </si>
  <si>
    <t>VSX</t>
  </si>
  <si>
    <t>IBVS 5894</t>
  </si>
  <si>
    <t>I</t>
  </si>
  <si>
    <t>IBVS 5945</t>
  </si>
  <si>
    <t>IBVS 5992</t>
  </si>
  <si>
    <t>II</t>
  </si>
  <si>
    <t>IBVS 6029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</si>
</sst>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1407-0222 -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0.0011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0.0011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0.0011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0.0011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0.0011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0.0011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0.0011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0.0011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0.0011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0.0011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0.0011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0.0011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0.0011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0.0011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52025167"/>
        <c:axId val="65573320"/>
      </c:scatterChart>
      <c:valAx>
        <c:axId val="52025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73320"/>
        <c:crosses val="autoZero"/>
        <c:crossBetween val="midCat"/>
        <c:dispUnits/>
      </c:valAx>
      <c:valAx>
        <c:axId val="65573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2516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9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0</xdr:row>
      <xdr:rowOff>123825</xdr:rowOff>
    </xdr:from>
    <xdr:to>
      <xdr:col>16</xdr:col>
      <xdr:colOff>266700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3933825" y="123825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52622.96</v>
      </c>
      <c r="D7" s="30" t="s">
        <v>48</v>
      </c>
    </row>
    <row r="8" spans="1:4" ht="12.75">
      <c r="A8" t="s">
        <v>3</v>
      </c>
      <c r="C8" s="8">
        <v>0.92385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-0.014991782371664486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1.2914199908455975E-05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59896.57481099537</v>
      </c>
    </row>
    <row r="15" spans="1:5" ht="12.75">
      <c r="A15" s="12" t="s">
        <v>17</v>
      </c>
      <c r="B15" s="10"/>
      <c r="C15" s="13">
        <f>(C7+C11)+(C8+C12)*INT(MAX(F21:F3533))</f>
        <v>56010.75031458869</v>
      </c>
      <c r="D15" s="14" t="s">
        <v>39</v>
      </c>
      <c r="E15" s="15">
        <f>ROUND(2*(E14-$C$7)/$C$8,0)/2+E13</f>
        <v>7874</v>
      </c>
    </row>
    <row r="16" spans="1:5" ht="12.75">
      <c r="A16" s="16" t="s">
        <v>4</v>
      </c>
      <c r="B16" s="10"/>
      <c r="C16" s="17">
        <f>+C8+C12</f>
        <v>0.9238629141999084</v>
      </c>
      <c r="D16" s="14" t="s">
        <v>40</v>
      </c>
      <c r="E16" s="24">
        <f>ROUND(2*(E14-$C$15)/$C$16,0)/2+E13</f>
        <v>4207</v>
      </c>
    </row>
    <row r="17" spans="1:5" ht="13.5" thickBot="1">
      <c r="A17" s="14" t="s">
        <v>30</v>
      </c>
      <c r="B17" s="10"/>
      <c r="C17" s="10">
        <f>COUNT(C21:C2191)</f>
        <v>5</v>
      </c>
      <c r="D17" s="14" t="s">
        <v>34</v>
      </c>
      <c r="E17" s="18">
        <f>+$C$15+$C$16*E16-15018.5-$C$9/24</f>
        <v>44879.337427961036</v>
      </c>
    </row>
    <row r="18" spans="1:5" ht="14.25" thickBot="1" thickTop="1">
      <c r="A18" s="16" t="s">
        <v>5</v>
      </c>
      <c r="B18" s="10"/>
      <c r="C18" s="19">
        <f>+C15</f>
        <v>56010.75031458869</v>
      </c>
      <c r="D18" s="20">
        <f>+C16</f>
        <v>0.9238629141999084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0.007610512096218481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52622.96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-0.014991782371664486</v>
      </c>
      <c r="Q21" s="2">
        <f>+C21-15018.5</f>
        <v>37604.46</v>
      </c>
      <c r="S21">
        <f>+(O21-G21)^2</f>
        <v>0.00022475353867935005</v>
      </c>
    </row>
    <row r="22" spans="1:19" ht="12.75">
      <c r="A22" s="33" t="s">
        <v>49</v>
      </c>
      <c r="B22" s="34" t="s">
        <v>50</v>
      </c>
      <c r="C22" s="33">
        <v>54849.9153</v>
      </c>
      <c r="D22" s="33">
        <v>0.0003</v>
      </c>
      <c r="E22">
        <f>+(C22-C$7)/C$8</f>
        <v>2410.516101098665</v>
      </c>
      <c r="F22">
        <f>ROUND(2*E22,0)/2</f>
        <v>2410.5</v>
      </c>
      <c r="G22">
        <f>+C22-(C$7+F22*C$8)</f>
        <v>0.0148750000007567</v>
      </c>
      <c r="I22">
        <f>+G22</f>
        <v>0.0148750000007567</v>
      </c>
      <c r="O22">
        <f>+C$11+C$12*$F22</f>
        <v>0.016137896507668642</v>
      </c>
      <c r="Q22" s="2">
        <f>+C22-15018.5</f>
        <v>39831.4153</v>
      </c>
      <c r="S22">
        <f>+(O22-G22)^2</f>
        <v>1.5949075871703858E-06</v>
      </c>
    </row>
    <row r="23" spans="1:19" ht="12.75">
      <c r="A23" s="33" t="s">
        <v>51</v>
      </c>
      <c r="B23" s="34" t="s">
        <v>50</v>
      </c>
      <c r="C23" s="33">
        <v>55201.9105</v>
      </c>
      <c r="D23" s="33">
        <v>0.0005</v>
      </c>
      <c r="E23">
        <f>+(C23-C$7)/C$8</f>
        <v>2791.52513936245</v>
      </c>
      <c r="F23">
        <f>ROUND(2*E23,0)/2</f>
        <v>2791.5</v>
      </c>
      <c r="G23">
        <f>+C23-(C$7+F23*C$8)</f>
        <v>0.02322499999718275</v>
      </c>
      <c r="I23">
        <f>+G23</f>
        <v>0.02322499999718275</v>
      </c>
      <c r="O23">
        <f>+C$11+C$12*$F23</f>
        <v>0.021058206672790368</v>
      </c>
      <c r="Q23" s="2">
        <f>+C23-15018.5</f>
        <v>40183.4105</v>
      </c>
      <c r="S23">
        <f>+(O23-G23)^2</f>
        <v>4.694993310631387E-06</v>
      </c>
    </row>
    <row r="24" spans="1:19" ht="12.75">
      <c r="A24" s="33" t="s">
        <v>52</v>
      </c>
      <c r="B24" s="34" t="s">
        <v>53</v>
      </c>
      <c r="C24" s="33">
        <v>55647.6714</v>
      </c>
      <c r="D24" s="33">
        <v>0.0011</v>
      </c>
      <c r="E24">
        <f>+(C24-C$7)/C$8</f>
        <v>3274.028684310224</v>
      </c>
      <c r="F24">
        <f>ROUND(2*E24,0)/2</f>
        <v>3274</v>
      </c>
      <c r="G24">
        <f>+C24-(C$7+F24*C$8)</f>
        <v>0.026499999999941792</v>
      </c>
      <c r="I24">
        <f>+G24</f>
        <v>0.026499999999941792</v>
      </c>
      <c r="O24">
        <f>+C$11+C$12*$F24</f>
        <v>0.027289308128620376</v>
      </c>
      <c r="Q24" s="2">
        <f>+C24-15018.5</f>
        <v>40629.1714</v>
      </c>
      <c r="S24">
        <f>+(O24-G24)^2</f>
        <v>6.230073219980883E-07</v>
      </c>
    </row>
    <row r="25" spans="1:19" ht="12.75">
      <c r="A25" s="35" t="s">
        <v>54</v>
      </c>
      <c r="B25" s="36" t="s">
        <v>53</v>
      </c>
      <c r="C25" s="35">
        <v>56010.7502</v>
      </c>
      <c r="D25" s="35">
        <v>0.0004</v>
      </c>
      <c r="E25">
        <f>+(C25-C$7)/C$8</f>
        <v>3667.034908264332</v>
      </c>
      <c r="F25">
        <f>ROUND(2*E25,0)/2</f>
        <v>3667</v>
      </c>
      <c r="G25">
        <f>+C25-(C$7+F25*C$8)</f>
        <v>0.032250000003841706</v>
      </c>
      <c r="I25">
        <f>+G25</f>
        <v>0.032250000003841706</v>
      </c>
      <c r="O25">
        <f>+C$11+C$12*$F25</f>
        <v>0.032364588692643574</v>
      </c>
      <c r="Q25" s="2">
        <f>+C25-15018.5</f>
        <v>40992.2502</v>
      </c>
      <c r="S25">
        <f>+(O25-G25)^2</f>
        <v>1.3130567601331466E-08</v>
      </c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2022-11-13T00:47:43Z</dcterms:modified>
  <cp:category/>
  <cp:version/>
  <cp:contentType/>
  <cp:contentStatus/>
</cp:coreProperties>
</file>