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<sst xmlns="http://schemas.openxmlformats.org/spreadsheetml/2006/main" count="57" uniqueCount="52">
  <si>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</si>
  <si>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</si>
  <si>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</si>
  <si>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</si>
  <si>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</si>
  <si>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</si>
  <si>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</si>
  <si>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</si>
  <si>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</si>
  <si>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</si>
  <si>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</si>
  <si>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</si>
  <si>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</si>
  <si>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</si>
  <si>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</si>
  <si>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</si>
  <si>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</si>
  <si>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</si>
  <si>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</si>
  <si>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</si>
  <si>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</si>
  <si>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</si>
  <si>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</si>
  <si>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</si>
  <si>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</si>
  <si>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</si>
  <si>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</si>
  <si>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</si>
  <si>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</si>
  <si>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</si>
  <si>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</si>
  <si>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</si>
  <si>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</si>
  <si>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</si>
  <si>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</si>
  <si>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</si>
  <si>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</si>
  <si>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</si>
  <si>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</si>
  <si>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</si>
  <si>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</si>
  <si>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</si>
  <si>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</si>
  <si>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G0819-0595</t>
  </si>
  <si>
    <t>GSC 0819-0595</t>
  </si>
  <si>
    <t>G0819-0595_0.xls</t>
  </si>
  <si>
    <t>ESDED</t>
  </si>
  <si>
    <t>VSX</t>
  </si>
  <si>
    <t>IBVS 5945</t>
  </si>
  <si>
    <t>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</si>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</sst>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0819-0595 -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196171"/>
        <c:axId val="13870556"/>
      </c:scatterChart>
      <c:valAx>
        <c:axId val="2219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0556"/>
        <c:crosses val="autoZero"/>
        <c:crossBetween val="midCat"/>
        <c:dispUnits/>
      </c:valAx>
      <c:valAx>
        <c:axId val="13870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961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142875</xdr:rowOff>
    </xdr:from>
    <xdr:to>
      <xdr:col>16</xdr:col>
      <xdr:colOff>238125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905250" y="14287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>
        <v>0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53442.66500000004</v>
      </c>
      <c r="D7" s="30" t="s">
        <v>47</v>
      </c>
    </row>
    <row r="8" spans="1:4" ht="12.75">
      <c r="A8" t="s">
        <v>3</v>
      </c>
      <c r="C8" s="8">
        <v>1.19459</v>
      </c>
      <c r="D8" s="30" t="s">
        <v>47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0.0004917078089884484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1.0097489238831149E-05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59896.57507905093</v>
      </c>
    </row>
    <row r="15" spans="1:5" ht="12.75">
      <c r="A15" s="12" t="s">
        <v>17</v>
      </c>
      <c r="B15" s="10"/>
      <c r="C15" s="13">
        <f>(C7+C11)+(C8+C12)*INT(MAX(F21:F3533))</f>
        <v>56014.63950160218</v>
      </c>
      <c r="D15" s="14" t="s">
        <v>39</v>
      </c>
      <c r="E15" s="15">
        <f>ROUND(2*(E14-$C$7)/$C$8,0)/2+E13</f>
        <v>5403.5</v>
      </c>
    </row>
    <row r="16" spans="1:5" ht="12.75">
      <c r="A16" s="16" t="s">
        <v>4</v>
      </c>
      <c r="B16" s="10"/>
      <c r="C16" s="17">
        <f>+C8+C12</f>
        <v>1.1946000974892388</v>
      </c>
      <c r="D16" s="14" t="s">
        <v>40</v>
      </c>
      <c r="E16" s="24">
        <f>ROUND(2*(E14-$C$15)/$C$16,0)/2+E13</f>
        <v>3250.5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44879.58295182428</v>
      </c>
    </row>
    <row r="18" spans="1:5" ht="14.25" thickBot="1" thickTop="1">
      <c r="A18" s="16" t="s">
        <v>5</v>
      </c>
      <c r="B18" s="10"/>
      <c r="C18" s="19">
        <f>+C15</f>
        <v>56014.63950160218</v>
      </c>
      <c r="D18" s="20">
        <f>+C16</f>
        <v>1.1946000974892388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0.0016146856006633023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53442.66500000004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0.0004917078089884484</v>
      </c>
      <c r="Q21" s="2">
        <f>+C21-15018.5</f>
        <v>38424.16500000004</v>
      </c>
      <c r="S21">
        <f>+(O21-G21)^2</f>
        <v>2.4177656942022044E-07</v>
      </c>
    </row>
    <row r="22" spans="1:19" ht="12.75">
      <c r="A22" s="33" t="s">
        <v>48</v>
      </c>
      <c r="B22" s="34" t="s">
        <v>49</v>
      </c>
      <c r="C22" s="33">
        <v>55205.896</v>
      </c>
      <c r="D22" s="33">
        <v>0.0005</v>
      </c>
      <c r="E22">
        <f>+(C22-C$7)/C$8</f>
        <v>1476.0135276538088</v>
      </c>
      <c r="F22">
        <f>ROUND(2*E22,0)/2</f>
        <v>1476</v>
      </c>
      <c r="G22">
        <f>+C22-(C$7+F22*C$8)</f>
        <v>0.0161599999628379</v>
      </c>
      <c r="I22">
        <f>+G22</f>
        <v>0.0161599999628379</v>
      </c>
      <c r="O22">
        <f>+C$11+C$12*$F22</f>
        <v>0.015395601925503224</v>
      </c>
      <c r="Q22" s="2">
        <f>+C22-15018.5</f>
        <v>40187.396</v>
      </c>
      <c r="S22">
        <f>+(O22-G22)^2</f>
        <v>5.843043594811055E-07</v>
      </c>
    </row>
    <row r="23" spans="1:19" ht="12.75">
      <c r="A23" s="33" t="s">
        <v>50</v>
      </c>
      <c r="B23" s="34" t="s">
        <v>49</v>
      </c>
      <c r="C23" s="33">
        <v>55640.7314</v>
      </c>
      <c r="D23" s="33">
        <v>0.0007</v>
      </c>
      <c r="E23">
        <f>+(C23-C$7)/C$8</f>
        <v>1840.0174118316406</v>
      </c>
      <c r="F23">
        <f>ROUND(2*E23,0)/2</f>
        <v>1840</v>
      </c>
      <c r="G23">
        <f>+C23-(C$7+F23*C$8)</f>
        <v>0.020799999962036964</v>
      </c>
      <c r="I23">
        <f>+G23</f>
        <v>0.020799999962036964</v>
      </c>
      <c r="O23">
        <f>+C$11+C$12*$F23</f>
        <v>0.019071088008437764</v>
      </c>
      <c r="Q23" s="2">
        <f>+C23-15018.5</f>
        <v>40622.2314</v>
      </c>
      <c r="S23">
        <f>+(O23-G23)^2</f>
        <v>2.9891365432981996E-06</v>
      </c>
    </row>
    <row r="24" spans="1:19" ht="12.75">
      <c r="A24" s="35" t="s">
        <v>51</v>
      </c>
      <c r="B24" s="36" t="s">
        <v>49</v>
      </c>
      <c r="C24" s="35">
        <v>56014.6375</v>
      </c>
      <c r="D24" s="35">
        <v>0.0017</v>
      </c>
      <c r="E24">
        <f>+(C24-C$7)/C$8</f>
        <v>2153.016934680484</v>
      </c>
      <c r="F24">
        <f>ROUND(2*E24,0)/2</f>
        <v>2153</v>
      </c>
      <c r="G24">
        <f>+C24-(C$7+F24*C$8)</f>
        <v>0.02022999995824648</v>
      </c>
      <c r="I24">
        <f>+G24</f>
        <v>0.02022999995824648</v>
      </c>
      <c r="O24">
        <f>+C$11+C$12*$F24</f>
        <v>0.02223160214019191</v>
      </c>
      <c r="Q24" s="2">
        <f>+C24-15018.5</f>
        <v>40996.1375</v>
      </c>
      <c r="S24">
        <f>+(O24-G24)^2</f>
        <v>4.006411294768703E-06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2022-11-13T00:48:06Z</dcterms:modified>
  <cp:category/>
  <cp:version/>
  <cp:contentType/>
  <cp:contentStatus/>
</cp:coreProperties>
</file>