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00" windowHeight="135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<sst xmlns="http://schemas.openxmlformats.org/spreadsheetml/2006/main" count="1005" uniqueCount="440">
  <si>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</si>
  <si>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</si>
  <si>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</si>
  <si>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</si>
  <si>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</si>
  <si>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</si>
  <si>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</si>
  <si>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</si>
  <si>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</si>
  <si>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</si>
  <si>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</si>
  <si>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</si>
  <si>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</si>
  <si>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</si>
  <si>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</si>
  <si>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</si>
  <si>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</si>
  <si>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</si>
  <si>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</si>
  <si>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</si>
  <si>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</si>
  <si>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</si>
  <si>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</si>
  <si>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</si>
  <si>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</si>
  <si>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</si>
  <si>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</si>
  <si>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</si>
  <si>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</si>
  <si>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</si>
  <si>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Bull.8</t>
  </si>
  <si>
    <t>B</t>
  </si>
  <si>
    <t>v</t>
  </si>
  <si>
    <t>BBSAG Bull.13</t>
  </si>
  <si>
    <t>BBSAG Bull.21</t>
  </si>
  <si>
    <t>BRNO 20</t>
  </si>
  <si>
    <t>K</t>
  </si>
  <si>
    <t>BBSAG Bull.25</t>
  </si>
  <si>
    <t>BBSAG Bull.31</t>
  </si>
  <si>
    <t>BBSAG Bull.35</t>
  </si>
  <si>
    <t>pg</t>
  </si>
  <si>
    <t>MVS 8,9,153</t>
  </si>
  <si>
    <t>BBSAG Bull.39</t>
  </si>
  <si>
    <t>BBSAG Bull.46</t>
  </si>
  <si>
    <t>BRNO 23</t>
  </si>
  <si>
    <t>BBSAG Bull.53</t>
  </si>
  <si>
    <t>BBSAG Bull.59</t>
  </si>
  <si>
    <t>BRNO 26</t>
  </si>
  <si>
    <t>BBSAG Bull.65</t>
  </si>
  <si>
    <t>BBSAG Bull.69</t>
  </si>
  <si>
    <t>BBSAG Bull.71</t>
  </si>
  <si>
    <t>BBSAG Bull.76</t>
  </si>
  <si>
    <t>BBSAG Bull.79</t>
  </si>
  <si>
    <t>BBSAG Bull.82</t>
  </si>
  <si>
    <t>BBSAG Bull.83</t>
  </si>
  <si>
    <t>BBSAG Bull.87</t>
  </si>
  <si>
    <t>BBSAG Bull.90</t>
  </si>
  <si>
    <t>BBSAG Bull.94</t>
  </si>
  <si>
    <t>Paschke A</t>
  </si>
  <si>
    <t>BBSAG Bull.97</t>
  </si>
  <si>
    <t>BBSAG Bull.100</t>
  </si>
  <si>
    <t>BBSAG Bull.103</t>
  </si>
  <si>
    <t>BBSAG Bull.106</t>
  </si>
  <si>
    <t>BBSAG Bull.108</t>
  </si>
  <si>
    <t>BBSAG Bull.114</t>
  </si>
  <si>
    <t>ccd</t>
  </si>
  <si>
    <t>BBSAG Bull.115</t>
  </si>
  <si>
    <t>Diethelm R</t>
  </si>
  <si>
    <t>IBVS 5263</t>
  </si>
  <si>
    <t>I</t>
  </si>
  <si>
    <t>IBVS 4888</t>
  </si>
  <si>
    <t>EA/SD</t>
  </si>
  <si>
    <t>RY Cnc / GSC 1395-2093</t>
  </si>
  <si>
    <t>IBVS 5657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</si>
  <si>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</si>
  <si>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</si>
  <si>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</si>
  <si>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</si>
  <si>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</si>
  <si>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</si>
  <si>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</si>
  <si>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II</t>
  </si>
  <si>
    <t>IBVS 5874</t>
  </si>
  <si>
    <t>Start of linear fit &gt;&gt;&gt;&gt;&gt;&gt;&gt;&gt;&gt;&gt;&gt;&gt;&gt;&gt;&gt;&gt;&gt;&gt;&gt;&gt;&gt;</t>
  </si>
  <si>
    <t>IBVS 5924</t>
  </si>
  <si>
    <t>Add cycle</t>
  </si>
  <si>
    <t>Old Cycle</t>
  </si>
  <si>
    <t>IBVS 5988</t>
  </si>
  <si>
    <t>OEJV 0137</t>
  </si>
  <si>
    <t>IBVS 5992</t>
  </si>
  <si>
    <t>IBVS 6010</t>
  </si>
  <si>
    <t>OEJV 0142</t>
  </si>
  <si>
    <t>IBVS 6149</t>
  </si>
  <si>
    <t>OEJV 0172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</si>
  <si>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</si>
  <si>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</si>
  <si>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</si>
  <si>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</si>
  <si>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</si>
  <si>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</si>
  <si>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</si>
  <si>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</si>
  <si>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</si>
  <si>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</si>
  <si>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F </t>
  </si>
  <si>
    <t>2414728.470 </t>
  </si>
  <si>
    <t> 14.03.1899 23:16 </t>
  </si>
  <si>
    <t> 0.325 </t>
  </si>
  <si>
    <t>P </t>
  </si>
  <si>
    <t> M.Wolf </t>
  </si>
  <si>
    <t> AN 205.35 </t>
  </si>
  <si>
    <t>2415398.421 </t>
  </si>
  <si>
    <t> 13.01.1901 22:06 </t>
  </si>
  <si>
    <t> 0.297 </t>
  </si>
  <si>
    <t>2417953.651 </t>
  </si>
  <si>
    <t> 13.01.1908 03:37 </t>
  </si>
  <si>
    <t> 0.207 </t>
  </si>
  <si>
    <t>2417974.409 </t>
  </si>
  <si>
    <t> 02.02.1908 21:48 </t>
  </si>
  <si>
    <t> 0.198 </t>
  </si>
  <si>
    <t>2418325.303 </t>
  </si>
  <si>
    <t> 18.01.1909 19:16 </t>
  </si>
  <si>
    <t> 0.255 </t>
  </si>
  <si>
    <t>2418703.422 </t>
  </si>
  <si>
    <t> 31.01.1910 22:07 </t>
  </si>
  <si>
    <t> 0.213 </t>
  </si>
  <si>
    <t>2418715.447 </t>
  </si>
  <si>
    <t> 12.02.1910 22:43 </t>
  </si>
  <si>
    <t> 0.215 </t>
  </si>
  <si>
    <t> E.Hertzsprung </t>
  </si>
  <si>
    <t>2420960.357 </t>
  </si>
  <si>
    <t> 06.04.1916 20:34 </t>
  </si>
  <si>
    <t> 0.203 </t>
  </si>
  <si>
    <t>2421312.306 </t>
  </si>
  <si>
    <t> 24.03.1917 19:20 </t>
  </si>
  <si>
    <t> 0.222 </t>
  </si>
  <si>
    <t>2422784.450 </t>
  </si>
  <si>
    <t> 04.04.1921 22:48 </t>
  </si>
  <si>
    <t> 0.160 </t>
  </si>
  <si>
    <t>V </t>
  </si>
  <si>
    <t> K.Graff </t>
  </si>
  <si>
    <t> AN 217.190 </t>
  </si>
  <si>
    <t>2422806.309 </t>
  </si>
  <si>
    <t> 26.04.1921 19:24 </t>
  </si>
  <si>
    <t>2422808.492 </t>
  </si>
  <si>
    <t> 28.04.1921 23:48 </t>
  </si>
  <si>
    <t> 0.157 </t>
  </si>
  <si>
    <t>2423070.797 </t>
  </si>
  <si>
    <t> 16.01.1922 07:07 </t>
  </si>
  <si>
    <t> 0.154 </t>
  </si>
  <si>
    <t>2423078.449 </t>
  </si>
  <si>
    <t> 23.01.1922 22:46 </t>
  </si>
  <si>
    <t> 0.155 </t>
  </si>
  <si>
    <t>2423102.492 </t>
  </si>
  <si>
    <t> 16.02.1922 23:48 </t>
  </si>
  <si>
    <t> 0.153 </t>
  </si>
  <si>
    <t>2423113.423 </t>
  </si>
  <si>
    <t> 27.02.1922 22:09 </t>
  </si>
  <si>
    <t>2429334.445 </t>
  </si>
  <si>
    <t> 11.03.1939 22:40 </t>
  </si>
  <si>
    <t> 0.097 </t>
  </si>
  <si>
    <t> A.V.Nielsen </t>
  </si>
  <si>
    <t> AAR 14.191 </t>
  </si>
  <si>
    <t>2433393.660 </t>
  </si>
  <si>
    <t> 22.04.1950 03:50 </t>
  </si>
  <si>
    <t> 0.090 </t>
  </si>
  <si>
    <t> B.S.Whitney </t>
  </si>
  <si>
    <t> AJ 56.208 </t>
  </si>
  <si>
    <t>2433664.713 </t>
  </si>
  <si>
    <t> 18.01.1951 05:06 </t>
  </si>
  <si>
    <t> 0.091 </t>
  </si>
  <si>
    <t>2433710.617 </t>
  </si>
  <si>
    <t> 05.03.1951 02:48 </t>
  </si>
  <si>
    <t>2433770.729 </t>
  </si>
  <si>
    <t> 04.05.1951 05:29 </t>
  </si>
  <si>
    <t>2433793.683 </t>
  </si>
  <si>
    <t> 27.05.1951 04:23 </t>
  </si>
  <si>
    <t> 0.092 </t>
  </si>
  <si>
    <t>2434040.687 </t>
  </si>
  <si>
    <t> 29.01.1952 04:29 </t>
  </si>
  <si>
    <t> 0.089 </t>
  </si>
  <si>
    <t> AJ 59.455 </t>
  </si>
  <si>
    <t>2434372.943 </t>
  </si>
  <si>
    <t> 26.12.1952 10:37 </t>
  </si>
  <si>
    <t> 0.088 </t>
  </si>
  <si>
    <t>2434430.870 </t>
  </si>
  <si>
    <t> 22.02.1953 08:52 </t>
  </si>
  <si>
    <t>2435158.778 </t>
  </si>
  <si>
    <t> 20.02.1955 06:40 </t>
  </si>
  <si>
    <t> AJ 64.260 </t>
  </si>
  <si>
    <t>2435168.616 </t>
  </si>
  <si>
    <t> 02.03.1955 02:47 </t>
  </si>
  <si>
    <t>2435251.681 </t>
  </si>
  <si>
    <t> 24.05.1955 04:20 </t>
  </si>
  <si>
    <t> 0.093 </t>
  </si>
  <si>
    <t>2435533.660 </t>
  </si>
  <si>
    <t> 01.03.1956 03:50 </t>
  </si>
  <si>
    <t>2435934.775 </t>
  </si>
  <si>
    <t> 06.04.1957 06:36 </t>
  </si>
  <si>
    <t>2436309.651 </t>
  </si>
  <si>
    <t> 16.04.1958 03:37 </t>
  </si>
  <si>
    <t> 0.086 </t>
  </si>
  <si>
    <t>2436628.791 </t>
  </si>
  <si>
    <t> 01.03.1959 06:59 </t>
  </si>
  <si>
    <t> 0.084 </t>
  </si>
  <si>
    <t>2441751.409 </t>
  </si>
  <si>
    <t> 09.03.1973 21:48 </t>
  </si>
  <si>
    <t> 0.039 </t>
  </si>
  <si>
    <t> K.Locher </t>
  </si>
  <si>
    <t> BBS 8 </t>
  </si>
  <si>
    <t>2441762.350 </t>
  </si>
  <si>
    <t> 20.03.1973 20:24 </t>
  </si>
  <si>
    <t> 0.050 </t>
  </si>
  <si>
    <t>2442035.582 </t>
  </si>
  <si>
    <t> 19.12.1973 01:58 </t>
  </si>
  <si>
    <t> 0.044 </t>
  </si>
  <si>
    <t> BBS 13 </t>
  </si>
  <si>
    <t>2442446.524 </t>
  </si>
  <si>
    <t> 03.02.1975 00:34 </t>
  </si>
  <si>
    <t> 0.036 </t>
  </si>
  <si>
    <t> BBS 21 </t>
  </si>
  <si>
    <t>2442458.547 </t>
  </si>
  <si>
    <t> 15.02.1975 01:07 </t>
  </si>
  <si>
    <t> 0.037 </t>
  </si>
  <si>
    <t>2442480.412 </t>
  </si>
  <si>
    <t> 08.03.1975 21:53 </t>
  </si>
  <si>
    <t> 0.043 </t>
  </si>
  <si>
    <t> L.Kozina </t>
  </si>
  <si>
    <t> BRNO 20 </t>
  </si>
  <si>
    <t> V.Znojil </t>
  </si>
  <si>
    <t>2442774.413 </t>
  </si>
  <si>
    <t> 27.12.1975 21:54 </t>
  </si>
  <si>
    <t> 0.040 </t>
  </si>
  <si>
    <t> BBS 25 </t>
  </si>
  <si>
    <t>2442777.689 </t>
  </si>
  <si>
    <t> 31.12.1975 04:32 </t>
  </si>
  <si>
    <t>2443127.433 </t>
  </si>
  <si>
    <t> 14.12.1976 22:23 </t>
  </si>
  <si>
    <t> BBS 31 </t>
  </si>
  <si>
    <t>2443458.592 </t>
  </si>
  <si>
    <t> 11.11.1977 02:12 </t>
  </si>
  <si>
    <t> 0.031 </t>
  </si>
  <si>
    <t> BBS 35 </t>
  </si>
  <si>
    <t>2443596.329 </t>
  </si>
  <si>
    <t> 28.03.1978 19:53 </t>
  </si>
  <si>
    <t> 0.056 </t>
  </si>
  <si>
    <t> W.Götz </t>
  </si>
  <si>
    <t> MVS 8.153 </t>
  </si>
  <si>
    <t>2443608.347 </t>
  </si>
  <si>
    <t> 09.04.1978 20:19 </t>
  </si>
  <si>
    <t> 0.052 </t>
  </si>
  <si>
    <t>2443776.641 </t>
  </si>
  <si>
    <t> 25.09.1978 03:23 </t>
  </si>
  <si>
    <t> BBS 39 </t>
  </si>
  <si>
    <t>2444281.589 </t>
  </si>
  <si>
    <t> 12.02.1980 02:08 </t>
  </si>
  <si>
    <t> BBS 46 </t>
  </si>
  <si>
    <t>2444632.433 </t>
  </si>
  <si>
    <t> 27.01.1981 22:23 </t>
  </si>
  <si>
    <t> 0.042 </t>
  </si>
  <si>
    <t> J.Manek </t>
  </si>
  <si>
    <t> BRNO 23 </t>
  </si>
  <si>
    <t>2444690.361 </t>
  </si>
  <si>
    <t> 26.03.1981 20:39 </t>
  </si>
  <si>
    <t> BBS 53 </t>
  </si>
  <si>
    <t>2445010.590 </t>
  </si>
  <si>
    <t> 10.02.1982 02:09 </t>
  </si>
  <si>
    <t> 0.038 </t>
  </si>
  <si>
    <t> BBS 59 </t>
  </si>
  <si>
    <t>2445020.432 </t>
  </si>
  <si>
    <t> 19.02.1982 22:22 </t>
  </si>
  <si>
    <t> BRNO 26 </t>
  </si>
  <si>
    <t> A.Slatinsky </t>
  </si>
  <si>
    <t>2445055.406 </t>
  </si>
  <si>
    <t> 26.03.1982 21:44 </t>
  </si>
  <si>
    <t> V.Wagner </t>
  </si>
  <si>
    <t>2445055.407 </t>
  </si>
  <si>
    <t> 26.03.1982 21:46 </t>
  </si>
  <si>
    <t>2445055.410 </t>
  </si>
  <si>
    <t> 26.03.1982 21:50 </t>
  </si>
  <si>
    <t> 0.047 </t>
  </si>
  <si>
    <t> J.Pleinerova </t>
  </si>
  <si>
    <t>2445398.594 </t>
  </si>
  <si>
    <t> 05.03.1983 02:15 </t>
  </si>
  <si>
    <t> BBS 65 </t>
  </si>
  <si>
    <t>2445644.507 </t>
  </si>
  <si>
    <t> 06.11.1983 00:10 </t>
  </si>
  <si>
    <t> BBS 69 </t>
  </si>
  <si>
    <t>2445749.427 </t>
  </si>
  <si>
    <t> 18.02.1984 22:14 </t>
  </si>
  <si>
    <t> BBS 71 </t>
  </si>
  <si>
    <t>2446148.346 </t>
  </si>
  <si>
    <t> 23.03.1985 20:18 </t>
  </si>
  <si>
    <t> 0.032 </t>
  </si>
  <si>
    <t> BBS 76 </t>
  </si>
  <si>
    <t>2446422.678 </t>
  </si>
  <si>
    <t> 23.12.1985 04:16 </t>
  </si>
  <si>
    <t> 0.033 </t>
  </si>
  <si>
    <t> BBS 79 </t>
  </si>
  <si>
    <t>2446762.586 </t>
  </si>
  <si>
    <t> 28.11.1986 02:03 </t>
  </si>
  <si>
    <t> BBS 82 </t>
  </si>
  <si>
    <t>2447207.420 </t>
  </si>
  <si>
    <t> 15.02.1988 22:04 </t>
  </si>
  <si>
    <t> BBS 87 </t>
  </si>
  <si>
    <t>2447524.372 </t>
  </si>
  <si>
    <t> 28.12.1988 20:55 </t>
  </si>
  <si>
    <t> BBS 90 </t>
  </si>
  <si>
    <t>2447924.386 </t>
  </si>
  <si>
    <t> 01.02.1990 21:15 </t>
  </si>
  <si>
    <t> 0.025 </t>
  </si>
  <si>
    <t> BBS 94 </t>
  </si>
  <si>
    <t>2448290.525 </t>
  </si>
  <si>
    <t> 03.02.1991 00:36 </t>
  </si>
  <si>
    <t> 0.026 </t>
  </si>
  <si>
    <t>E </t>
  </si>
  <si>
    <t>?</t>
  </si>
  <si>
    <t> A.Paschke </t>
  </si>
  <si>
    <t> BBS 97 </t>
  </si>
  <si>
    <t>2448712.397 </t>
  </si>
  <si>
    <t> 30.03.1992 21:31 </t>
  </si>
  <si>
    <t> 0.018 </t>
  </si>
  <si>
    <t> BBS 100 </t>
  </si>
  <si>
    <t>2449032.637 </t>
  </si>
  <si>
    <t> 14.02.1993 03:17 </t>
  </si>
  <si>
    <t> 0.024 </t>
  </si>
  <si>
    <t> BBS 103 </t>
  </si>
  <si>
    <t>2449372.540 </t>
  </si>
  <si>
    <t> 20.01.1994 00:57 </t>
  </si>
  <si>
    <t> 0.019 </t>
  </si>
  <si>
    <t> BBS 106 </t>
  </si>
  <si>
    <t>2449749.611 </t>
  </si>
  <si>
    <t> 01.02.1995 02:39 </t>
  </si>
  <si>
    <t> 0.021 </t>
  </si>
  <si>
    <t> BBS 108 </t>
  </si>
  <si>
    <t>2450396.621 </t>
  </si>
  <si>
    <t> 09.11.1996 02:54 </t>
  </si>
  <si>
    <t> 0.004 </t>
  </si>
  <si>
    <t> BBS 114 </t>
  </si>
  <si>
    <t>2450478.597 </t>
  </si>
  <si>
    <t> 30.01.1997 02:19 </t>
  </si>
  <si>
    <t> 0.009 </t>
  </si>
  <si>
    <t> BBS 115 </t>
  </si>
  <si>
    <t>2450487.3420 </t>
  </si>
  <si>
    <t> 07.02.1997 20:12 </t>
  </si>
  <si>
    <t> 0.0102 </t>
  </si>
  <si>
    <t> R.Diethelm </t>
  </si>
  <si>
    <t>2450888.4525 </t>
  </si>
  <si>
    <t> 15.03.1998 22:51 </t>
  </si>
  <si>
    <t> 0.0075 </t>
  </si>
  <si>
    <t> J.Safar </t>
  </si>
  <si>
    <t>IBVS 4888 </t>
  </si>
  <si>
    <t>2451195.5711 </t>
  </si>
  <si>
    <t> 17.01.1999 01:42 </t>
  </si>
  <si>
    <t> 0.0067 </t>
  </si>
  <si>
    <t> M.Zejda </t>
  </si>
  <si>
    <t>IBVS 5263 </t>
  </si>
  <si>
    <t>2451241.4742 </t>
  </si>
  <si>
    <t> 03.03.1999 23:22 </t>
  </si>
  <si>
    <t> 0.0059 </t>
  </si>
  <si>
    <t>2452264.482 </t>
  </si>
  <si>
    <t> 20.12.2001 23:34 </t>
  </si>
  <si>
    <t> 0.011 </t>
  </si>
  <si>
    <t> BBS 127 </t>
  </si>
  <si>
    <t>2453451.426 </t>
  </si>
  <si>
    <t> 21.03.2005 22:13 </t>
  </si>
  <si>
    <t> 0.010 </t>
  </si>
  <si>
    <t>-I</t>
  </si>
  <si>
    <t> v.Poschinger </t>
  </si>
  <si>
    <t>BAVM 173 </t>
  </si>
  <si>
    <t>2454150.3621 </t>
  </si>
  <si>
    <t> 18.02.2007 20:41 </t>
  </si>
  <si>
    <t>345.5</t>
  </si>
  <si>
    <t> 0.0034 </t>
  </si>
  <si>
    <t>C </t>
  </si>
  <si>
    <t> F.Agerer </t>
  </si>
  <si>
    <t>BAVM 186 </t>
  </si>
  <si>
    <t>2454452.563 </t>
  </si>
  <si>
    <t> 18.12.2007 01:30 </t>
  </si>
  <si>
    <t>622</t>
  </si>
  <si>
    <t> 0.003 </t>
  </si>
  <si>
    <t>o</t>
  </si>
  <si>
    <t>OEJV 0116 </t>
  </si>
  <si>
    <t>2454509.3965 </t>
  </si>
  <si>
    <t> 12.02.2008 21:30 </t>
  </si>
  <si>
    <t>674</t>
  </si>
  <si>
    <t> 0.0032 </t>
  </si>
  <si>
    <t>BAVM 201 </t>
  </si>
  <si>
    <t>2455157.5175 </t>
  </si>
  <si>
    <t> 22.11.2009 00:25 </t>
  </si>
  <si>
    <t>1267</t>
  </si>
  <si>
    <t> 0.0039 </t>
  </si>
  <si>
    <t> N.Erkan et al. </t>
  </si>
  <si>
    <t>IBVS 5924 </t>
  </si>
  <si>
    <t>2455290.3103 </t>
  </si>
  <si>
    <t> 03.04.2010 19:26 </t>
  </si>
  <si>
    <t>1388.5</t>
  </si>
  <si>
    <t> 0.0031 </t>
  </si>
  <si>
    <t> S.Dogru et al. </t>
  </si>
  <si>
    <t>IBVS 5988 </t>
  </si>
  <si>
    <t>2455314.3545 </t>
  </si>
  <si>
    <t> 27.04.2010 20:30 </t>
  </si>
  <si>
    <t>1410.5</t>
  </si>
  <si>
    <t> 0.0024 </t>
  </si>
  <si>
    <t> J.Trnka </t>
  </si>
  <si>
    <t>OEJV 0137 </t>
  </si>
  <si>
    <t>2455522.5645 </t>
  </si>
  <si>
    <t> 22.11.2010 01:32 </t>
  </si>
  <si>
    <t>1601</t>
  </si>
  <si>
    <t> 0.0051 </t>
  </si>
  <si>
    <t>m</t>
  </si>
  <si>
    <t>2455602.35 </t>
  </si>
  <si>
    <t> 09.02.2011 20:24 </t>
  </si>
  <si>
    <t>1674</t>
  </si>
  <si>
    <t> 0.01 </t>
  </si>
  <si>
    <t>OEJV 0142 </t>
  </si>
  <si>
    <t>2455650.4399 </t>
  </si>
  <si>
    <t> 29.03.2011 22:33 </t>
  </si>
  <si>
    <t>1718</t>
  </si>
  <si>
    <t> 0.0052 </t>
  </si>
  <si>
    <t> P.Frank </t>
  </si>
  <si>
    <t>BAVM 220 </t>
  </si>
  <si>
    <t>2455653.7191 </t>
  </si>
  <si>
    <t> 02.04.2011 05:15 </t>
  </si>
  <si>
    <t>1721</t>
  </si>
  <si>
    <t> 0.0056 </t>
  </si>
  <si>
    <t>IBVS 5992 </t>
  </si>
  <si>
    <t>2456743.3902 </t>
  </si>
  <si>
    <t> 26.03.2014 21:21 </t>
  </si>
  <si>
    <t>2718</t>
  </si>
  <si>
    <t> 0.0040 </t>
  </si>
  <si>
    <t>BAVM 238 </t>
  </si>
  <si>
    <t>2457072.367 </t>
  </si>
  <si>
    <t> 18.02.2015 20:48 </t>
  </si>
  <si>
    <t>3019</t>
  </si>
  <si>
    <t> 0.002 </t>
  </si>
  <si>
    <t>OEJV 0172 </t>
  </si>
  <si>
    <t>OEJV 0116</t>
  </si>
  <si>
    <t>VSB 067</t>
  </si>
  <si>
    <t>VSB 069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</si>
</sst>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3" fillId="24" borderId="17" xfId="57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62" applyFont="1" applyAlignment="1">
      <alignment horizontal="left"/>
      <protection/>
    </xf>
    <xf numFmtId="0" fontId="5" fillId="0" borderId="0" xfId="62" applyFont="1" applyAlignment="1">
      <alignment horizontal="left" wrapText="1"/>
      <protection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RY Cnc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5"/>
          <c:w val="0.888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A!$F$21:$F$990</c:f>
              <c:numCache/>
            </c:numRef>
          </c:xVal>
          <c:yVal>
            <c:numRef>
              <c:f>A!$H$21:$H$990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  <c:pt idx="71">
                    <c:v>0.004</c:v>
                  </c:pt>
                  <c:pt idx="72">
                    <c:v>0.006</c:v>
                  </c:pt>
                  <c:pt idx="73">
                    <c:v>0.003</c:v>
                  </c:pt>
                  <c:pt idx="74">
                    <c:v>0.0007</c:v>
                  </c:pt>
                  <c:pt idx="75">
                    <c:v>0.0018</c:v>
                  </c:pt>
                  <c:pt idx="76">
                    <c:v>0.002</c:v>
                  </c:pt>
                  <c:pt idx="77">
                    <c:v>0.003</c:v>
                  </c:pt>
                  <c:pt idx="78">
                    <c:v>0</c:v>
                  </c:pt>
                  <c:pt idx="79">
                    <c:v>0.005</c:v>
                  </c:pt>
                  <c:pt idx="80">
                    <c:v>0.002</c:v>
                  </c:pt>
                  <c:pt idx="81">
                    <c:v>0.004</c:v>
                  </c:pt>
                  <c:pt idx="82">
                    <c:v>0.0013</c:v>
                  </c:pt>
                  <c:pt idx="83">
                    <c:v>0.0001</c:v>
                  </c:pt>
                  <c:pt idx="84">
                    <c:v>0.0002</c:v>
                  </c:pt>
                  <c:pt idx="85">
                    <c:v>0.0003</c:v>
                  </c:pt>
                  <c:pt idx="86">
                    <c:v>0.0001</c:v>
                  </c:pt>
                  <c:pt idx="87">
                    <c:v>0.003</c:v>
                  </c:pt>
                  <c:pt idx="88">
                    <c:v>0.0001</c:v>
                  </c:pt>
                  <c:pt idx="89">
                    <c:v>0.0002</c:v>
                  </c:pt>
                  <c:pt idx="90">
                    <c:v>0.0025</c:v>
                  </c:pt>
                  <c:pt idx="91">
                    <c:v>0.001</c:v>
                  </c:pt>
                  <c:pt idx="92">
                    <c:v>0.0016</c:v>
                  </c:pt>
                  <c:pt idx="93">
                    <c:v>0</c:v>
                  </c:pt>
                  <c:pt idx="94">
                    <c:v>0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  <c:pt idx="71">
                    <c:v>0.004</c:v>
                  </c:pt>
                  <c:pt idx="72">
                    <c:v>0.006</c:v>
                  </c:pt>
                  <c:pt idx="73">
                    <c:v>0.003</c:v>
                  </c:pt>
                  <c:pt idx="74">
                    <c:v>0.0007</c:v>
                  </c:pt>
                  <c:pt idx="75">
                    <c:v>0.0018</c:v>
                  </c:pt>
                  <c:pt idx="76">
                    <c:v>0.002</c:v>
                  </c:pt>
                  <c:pt idx="77">
                    <c:v>0.003</c:v>
                  </c:pt>
                  <c:pt idx="78">
                    <c:v>0</c:v>
                  </c:pt>
                  <c:pt idx="79">
                    <c:v>0.005</c:v>
                  </c:pt>
                  <c:pt idx="80">
                    <c:v>0.002</c:v>
                  </c:pt>
                  <c:pt idx="81">
                    <c:v>0.004</c:v>
                  </c:pt>
                  <c:pt idx="82">
                    <c:v>0.0013</c:v>
                  </c:pt>
                  <c:pt idx="83">
                    <c:v>0.0001</c:v>
                  </c:pt>
                  <c:pt idx="84">
                    <c:v>0.0002</c:v>
                  </c:pt>
                  <c:pt idx="85">
                    <c:v>0.0003</c:v>
                  </c:pt>
                  <c:pt idx="86">
                    <c:v>0.0001</c:v>
                  </c:pt>
                  <c:pt idx="87">
                    <c:v>0.003</c:v>
                  </c:pt>
                  <c:pt idx="88">
                    <c:v>0.0001</c:v>
                  </c:pt>
                  <c:pt idx="89">
                    <c:v>0.0002</c:v>
                  </c:pt>
                  <c:pt idx="90">
                    <c:v>0.0025</c:v>
                  </c:pt>
                  <c:pt idx="91">
                    <c:v>0.001</c:v>
                  </c:pt>
                  <c:pt idx="92">
                    <c:v>0.0016</c:v>
                  </c:pt>
                  <c:pt idx="93">
                    <c:v>0</c:v>
                  </c:pt>
                  <c:pt idx="94">
                    <c:v>0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A!$I$21:$I$990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A!$J$21:$J$990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A!$K$21:$K$990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A!$L$21:$L$990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A!$M$21:$M$990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A!$N$21:$N$990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A!$O$21:$O$990</c:f>
              <c:numCache/>
            </c:numRef>
          </c:yVal>
          <c:smooth val="0"/>
        </c:ser>
        <c:axId val="28214486"/>
        <c:axId val="52603783"/>
      </c:scatterChart>
      <c:valAx>
        <c:axId val="28214486"/>
        <c:scaling>
          <c:orientation val="minMax"/>
          <c:min val="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03783"/>
        <c:crosses val="autoZero"/>
        <c:crossBetween val="midCat"/>
        <c:dispUnits/>
      </c:valAx>
      <c:valAx>
        <c:axId val="52603783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1448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15"/>
          <c:y val="0.9305"/>
          <c:w val="0.882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RY Cnc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A!$F$21:$F$990</c:f>
              <c:numCache/>
            </c:numRef>
          </c:xVal>
          <c:yVal>
            <c:numRef>
              <c:f>A!$H$21:$H$990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  <c:pt idx="71">
                    <c:v>0.004</c:v>
                  </c:pt>
                  <c:pt idx="72">
                    <c:v>0.006</c:v>
                  </c:pt>
                  <c:pt idx="73">
                    <c:v>0.003</c:v>
                  </c:pt>
                  <c:pt idx="74">
                    <c:v>0.0007</c:v>
                  </c:pt>
                  <c:pt idx="75">
                    <c:v>0.0018</c:v>
                  </c:pt>
                  <c:pt idx="76">
                    <c:v>0.002</c:v>
                  </c:pt>
                  <c:pt idx="77">
                    <c:v>0.003</c:v>
                  </c:pt>
                  <c:pt idx="78">
                    <c:v>0</c:v>
                  </c:pt>
                  <c:pt idx="79">
                    <c:v>0.005</c:v>
                  </c:pt>
                  <c:pt idx="80">
                    <c:v>0.002</c:v>
                  </c:pt>
                  <c:pt idx="81">
                    <c:v>0.004</c:v>
                  </c:pt>
                  <c:pt idx="82">
                    <c:v>0.0013</c:v>
                  </c:pt>
                  <c:pt idx="83">
                    <c:v>0.0001</c:v>
                  </c:pt>
                  <c:pt idx="84">
                    <c:v>0.0002</c:v>
                  </c:pt>
                  <c:pt idx="85">
                    <c:v>0.0003</c:v>
                  </c:pt>
                  <c:pt idx="86">
                    <c:v>0.0001</c:v>
                  </c:pt>
                  <c:pt idx="87">
                    <c:v>0.003</c:v>
                  </c:pt>
                  <c:pt idx="88">
                    <c:v>0.0001</c:v>
                  </c:pt>
                  <c:pt idx="89">
                    <c:v>0.0002</c:v>
                  </c:pt>
                  <c:pt idx="90">
                    <c:v>0.0025</c:v>
                  </c:pt>
                  <c:pt idx="91">
                    <c:v>0.001</c:v>
                  </c:pt>
                  <c:pt idx="92">
                    <c:v>0.0016</c:v>
                  </c:pt>
                  <c:pt idx="93">
                    <c:v>0</c:v>
                  </c:pt>
                  <c:pt idx="94">
                    <c:v>0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  <c:pt idx="71">
                    <c:v>0.004</c:v>
                  </c:pt>
                  <c:pt idx="72">
                    <c:v>0.006</c:v>
                  </c:pt>
                  <c:pt idx="73">
                    <c:v>0.003</c:v>
                  </c:pt>
                  <c:pt idx="74">
                    <c:v>0.0007</c:v>
                  </c:pt>
                  <c:pt idx="75">
                    <c:v>0.0018</c:v>
                  </c:pt>
                  <c:pt idx="76">
                    <c:v>0.002</c:v>
                  </c:pt>
                  <c:pt idx="77">
                    <c:v>0.003</c:v>
                  </c:pt>
                  <c:pt idx="78">
                    <c:v>0</c:v>
                  </c:pt>
                  <c:pt idx="79">
                    <c:v>0.005</c:v>
                  </c:pt>
                  <c:pt idx="80">
                    <c:v>0.002</c:v>
                  </c:pt>
                  <c:pt idx="81">
                    <c:v>0.004</c:v>
                  </c:pt>
                  <c:pt idx="82">
                    <c:v>0.0013</c:v>
                  </c:pt>
                  <c:pt idx="83">
                    <c:v>0.0001</c:v>
                  </c:pt>
                  <c:pt idx="84">
                    <c:v>0.0002</c:v>
                  </c:pt>
                  <c:pt idx="85">
                    <c:v>0.0003</c:v>
                  </c:pt>
                  <c:pt idx="86">
                    <c:v>0.0001</c:v>
                  </c:pt>
                  <c:pt idx="87">
                    <c:v>0.003</c:v>
                  </c:pt>
                  <c:pt idx="88">
                    <c:v>0.0001</c:v>
                  </c:pt>
                  <c:pt idx="89">
                    <c:v>0.0002</c:v>
                  </c:pt>
                  <c:pt idx="90">
                    <c:v>0.0025</c:v>
                  </c:pt>
                  <c:pt idx="91">
                    <c:v>0.001</c:v>
                  </c:pt>
                  <c:pt idx="92">
                    <c:v>0.0016</c:v>
                  </c:pt>
                  <c:pt idx="93">
                    <c:v>0</c:v>
                  </c:pt>
                  <c:pt idx="94">
                    <c:v>0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A!$I$21:$I$990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A!$J$21:$J$990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A!$K$21:$K$990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A!$L$21:$L$990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A!$M$21:$M$990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A!$N$21:$N$990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A!$O$21:$O$990</c:f>
              <c:numCache/>
            </c:numRef>
          </c:yVal>
          <c:smooth val="0"/>
        </c:ser>
        <c:axId val="3672000"/>
        <c:axId val="33048001"/>
      </c:scatterChart>
      <c:valAx>
        <c:axId val="3672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48001"/>
        <c:crosses val="autoZero"/>
        <c:crossBetween val="midCat"/>
        <c:dispUnits/>
      </c:valAx>
      <c:valAx>
        <c:axId val="33048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200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5"/>
          <c:y val="0.9305"/>
          <c:w val="0.880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14</xdr:col>
      <xdr:colOff>114300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52950" y="0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22</xdr:col>
      <xdr:colOff>19050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9582150" y="0"/>
        <a:ext cx="46196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8" TargetMode="External" /><Relationship Id="rId2" Type="http://schemas.openxmlformats.org/officeDocument/2006/relationships/hyperlink" Target="http://www.konkoly.hu/cgi-bin/IBVS?5263" TargetMode="External" /><Relationship Id="rId3" Type="http://schemas.openxmlformats.org/officeDocument/2006/relationships/hyperlink" Target="http://www.konkoly.hu/cgi-bin/IBVS?5263" TargetMode="External" /><Relationship Id="rId4" Type="http://schemas.openxmlformats.org/officeDocument/2006/relationships/hyperlink" Target="http://www.bav-astro.de/sfs/BAVM_link.php?BAVMnr=173" TargetMode="External" /><Relationship Id="rId5" Type="http://schemas.openxmlformats.org/officeDocument/2006/relationships/hyperlink" Target="http://www.bav-astro.de/sfs/BAVM_link.php?BAVMnr=186" TargetMode="External" /><Relationship Id="rId6" Type="http://schemas.openxmlformats.org/officeDocument/2006/relationships/hyperlink" Target="http://var.astro.cz/oejv/issues/oejv0116.pdf" TargetMode="External" /><Relationship Id="rId7" Type="http://schemas.openxmlformats.org/officeDocument/2006/relationships/hyperlink" Target="http://www.bav-astro.de/sfs/BAVM_link.php?BAVMnr=201" TargetMode="External" /><Relationship Id="rId8" Type="http://schemas.openxmlformats.org/officeDocument/2006/relationships/hyperlink" Target="http://www.konkoly.hu/cgi-bin/IBVS?5924" TargetMode="External" /><Relationship Id="rId9" Type="http://schemas.openxmlformats.org/officeDocument/2006/relationships/hyperlink" Target="http://www.konkoly.hu/cgi-bin/IBVS?5988" TargetMode="External" /><Relationship Id="rId10" Type="http://schemas.openxmlformats.org/officeDocument/2006/relationships/hyperlink" Target="http://var.astro.cz/oejv/issues/oejv0137.pdf" TargetMode="External" /><Relationship Id="rId11" Type="http://schemas.openxmlformats.org/officeDocument/2006/relationships/hyperlink" Target="http://www.konkoly.hu/cgi-bin/IBVS?5988" TargetMode="External" /><Relationship Id="rId12" Type="http://schemas.openxmlformats.org/officeDocument/2006/relationships/hyperlink" Target="http://var.astro.cz/oejv/issues/oejv0142.pdf" TargetMode="External" /><Relationship Id="rId13" Type="http://schemas.openxmlformats.org/officeDocument/2006/relationships/hyperlink" Target="http://www.bav-astro.de/sfs/BAVM_link.php?BAVMnr=220" TargetMode="External" /><Relationship Id="rId14" Type="http://schemas.openxmlformats.org/officeDocument/2006/relationships/hyperlink" Target="http://www.konkoly.hu/cgi-bin/IBVS?5992" TargetMode="External" /><Relationship Id="rId15" Type="http://schemas.openxmlformats.org/officeDocument/2006/relationships/hyperlink" Target="http://www.bav-astro.de/sfs/BAVM_link.php?BAVMnr=238" TargetMode="External" /><Relationship Id="rId16" Type="http://schemas.openxmlformats.org/officeDocument/2006/relationships/hyperlink" Target="http://var.astro.cz/oejv/issues/oejv017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25"/>
  <sheetViews>
    <sheetView tabSelected="1" zoomScalePageLayoutView="0" workbookViewId="0" topLeftCell="A1">
      <pane xSplit="14" ySplit="22" topLeftCell="O44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72</v>
      </c>
    </row>
    <row r="2" spans="1:2" ht="12.75">
      <c r="A2" t="s">
        <v>25</v>
      </c>
      <c r="B2" s="10" t="s">
        <v>71</v>
      </c>
    </row>
    <row r="4" spans="1:4" ht="14.25" thickBot="1" thickTop="1">
      <c r="A4" s="6" t="s">
        <v>1</v>
      </c>
      <c r="C4" s="3">
        <v>42458.547</v>
      </c>
      <c r="D4" s="4">
        <v>1.092943</v>
      </c>
    </row>
    <row r="5" spans="1:4" ht="13.5" thickTop="1">
      <c r="A5" s="12" t="s">
        <v>75</v>
      </c>
      <c r="B5" s="13"/>
      <c r="C5" s="14">
        <v>-9.5</v>
      </c>
      <c r="D5" s="13" t="s">
        <v>76</v>
      </c>
    </row>
    <row r="6" ht="12.75">
      <c r="A6" s="6" t="s">
        <v>2</v>
      </c>
    </row>
    <row r="7" spans="1:3" ht="12.75">
      <c r="A7" t="s">
        <v>3</v>
      </c>
      <c r="C7">
        <f>+C4</f>
        <v>42458.547</v>
      </c>
    </row>
    <row r="8" spans="1:3" ht="12.75">
      <c r="A8" t="s">
        <v>4</v>
      </c>
      <c r="C8">
        <f>+D4</f>
        <v>1.092943</v>
      </c>
    </row>
    <row r="9" spans="1:4" ht="12.75">
      <c r="A9" s="35" t="s">
        <v>83</v>
      </c>
      <c r="B9" s="36">
        <v>100</v>
      </c>
      <c r="C9" s="33" t="str">
        <f>"F"&amp;B9</f>
        <v>F100</v>
      </c>
      <c r="D9" s="34" t="str">
        <f>"G"&amp;B9</f>
        <v>G100</v>
      </c>
    </row>
    <row r="10" spans="1:5" ht="13.5" thickBot="1">
      <c r="A10" s="13"/>
      <c r="B10" s="13"/>
      <c r="C10" s="5" t="s">
        <v>21</v>
      </c>
      <c r="D10" s="5" t="s">
        <v>22</v>
      </c>
      <c r="E10" s="13"/>
    </row>
    <row r="11" spans="1:5" ht="12.75">
      <c r="A11" s="13" t="s">
        <v>17</v>
      </c>
      <c r="B11" s="13"/>
      <c r="C11" s="32">
        <f ca="1">INTERCEPT(INDIRECT($D$9):G991,INDIRECT($C$9):F991)</f>
        <v>0.004725956839532988</v>
      </c>
      <c r="D11" s="15"/>
      <c r="E11" s="13"/>
    </row>
    <row r="12" spans="1:5" ht="12.75">
      <c r="A12" s="13" t="s">
        <v>18</v>
      </c>
      <c r="B12" s="13"/>
      <c r="C12" s="32">
        <f ca="1">SLOPE(INDIRECT($D$9):G991,INDIRECT($C$9):F991)</f>
        <v>5.2738015759907885E-06</v>
      </c>
      <c r="D12" s="15"/>
      <c r="E12" s="13"/>
    </row>
    <row r="13" spans="1:3" ht="12.75">
      <c r="A13" s="13" t="s">
        <v>20</v>
      </c>
      <c r="B13" s="13"/>
      <c r="C13" s="15" t="s">
        <v>15</v>
      </c>
    </row>
    <row r="14" spans="1:3" ht="12.75">
      <c r="A14" s="13"/>
      <c r="B14" s="13"/>
      <c r="C14" s="13"/>
    </row>
    <row r="15" spans="1:6" ht="12.75">
      <c r="A15" s="16" t="s">
        <v>19</v>
      </c>
      <c r="B15" s="13"/>
      <c r="C15" s="17">
        <f>(C7+C11)+(C8+C12)*INT(MAX(F21:F3532))</f>
        <v>58869.1700570875</v>
      </c>
      <c r="E15" s="18" t="s">
        <v>85</v>
      </c>
      <c r="F15" s="14">
        <v>1</v>
      </c>
    </row>
    <row r="16" spans="1:6" ht="12.75">
      <c r="A16" s="20" t="s">
        <v>5</v>
      </c>
      <c r="B16" s="13"/>
      <c r="C16" s="21">
        <f>+C8+C12</f>
        <v>1.0929482738015759</v>
      </c>
      <c r="E16" s="18" t="s">
        <v>77</v>
      </c>
      <c r="F16" s="19">
        <f ca="1">NOW()+15018.5+$C$5/24</f>
        <v>59896.579648032406</v>
      </c>
    </row>
    <row r="17" spans="1:6" ht="13.5" thickBot="1">
      <c r="A17" s="18" t="s">
        <v>74</v>
      </c>
      <c r="B17" s="13"/>
      <c r="C17" s="13">
        <f>COUNT(C21:C2190)</f>
        <v>95</v>
      </c>
      <c r="E17" s="18" t="s">
        <v>86</v>
      </c>
      <c r="F17" s="19">
        <f>ROUND(2*(F16-$C$7)/$C$8,0)/2+F15</f>
        <v>15956</v>
      </c>
    </row>
    <row r="18" spans="1:6" ht="14.25" thickBot="1" thickTop="1">
      <c r="A18" s="20" t="s">
        <v>6</v>
      </c>
      <c r="B18" s="13"/>
      <c r="C18" s="23">
        <f>+C15</f>
        <v>58869.1700570875</v>
      </c>
      <c r="D18" s="24">
        <f>+C16</f>
        <v>1.0929482738015759</v>
      </c>
      <c r="E18" s="18" t="s">
        <v>78</v>
      </c>
      <c r="F18" s="34">
        <f>ROUND(2*(F16-$C$15)/$C$16,0)/2+F15</f>
        <v>941</v>
      </c>
    </row>
    <row r="19" spans="5:6" ht="13.5" thickTop="1">
      <c r="E19" s="18" t="s">
        <v>79</v>
      </c>
      <c r="F19" s="22">
        <f>+$C$15+$C$16*F18-15018.5-$C$5/24</f>
        <v>44879.53021606812</v>
      </c>
    </row>
    <row r="20" spans="1:17" ht="13.5" thickBot="1">
      <c r="A20" s="5" t="s">
        <v>7</v>
      </c>
      <c r="B20" s="5" t="s">
        <v>8</v>
      </c>
      <c r="C20" s="5" t="s">
        <v>9</v>
      </c>
      <c r="D20" s="5" t="s">
        <v>14</v>
      </c>
      <c r="E20" s="5" t="s">
        <v>10</v>
      </c>
      <c r="F20" s="5" t="s">
        <v>11</v>
      </c>
      <c r="G20" s="5" t="s">
        <v>12</v>
      </c>
      <c r="H20" s="8" t="s">
        <v>40</v>
      </c>
      <c r="I20" s="8" t="s">
        <v>103</v>
      </c>
      <c r="J20" s="8" t="s">
        <v>98</v>
      </c>
      <c r="K20" s="8" t="s">
        <v>96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16</v>
      </c>
    </row>
    <row r="21" spans="1:17" ht="12.75">
      <c r="A21" s="52" t="s">
        <v>110</v>
      </c>
      <c r="B21" s="54" t="s">
        <v>69</v>
      </c>
      <c r="C21" s="53">
        <v>14728.47</v>
      </c>
      <c r="D21" s="53" t="s">
        <v>103</v>
      </c>
      <c r="E21">
        <f aca="true" t="shared" si="0" ref="E21:E52">+(C21-C$7)/C$8</f>
        <v>-25371.93339451371</v>
      </c>
      <c r="F21">
        <f aca="true" t="shared" si="1" ref="F21:F52">ROUND(2*E21,0)/2</f>
        <v>-25372</v>
      </c>
      <c r="G21">
        <f aca="true" t="shared" si="2" ref="G21:G52">+C21-(C$7+F21*C$8)</f>
        <v>0.07279600000219943</v>
      </c>
      <c r="I21">
        <f aca="true" t="shared" si="3" ref="I21:I57">+G21</f>
        <v>0.07279600000219943</v>
      </c>
      <c r="Q21" s="2">
        <f aca="true" t="shared" si="4" ref="Q21:Q52">+C21-15018.5</f>
        <v>-290.03000000000065</v>
      </c>
    </row>
    <row r="22" spans="1:17" ht="12.75">
      <c r="A22" s="52" t="s">
        <v>110</v>
      </c>
      <c r="B22" s="54" t="s">
        <v>69</v>
      </c>
      <c r="C22" s="53">
        <v>15398.421</v>
      </c>
      <c r="D22" s="53" t="s">
        <v>103</v>
      </c>
      <c r="E22">
        <f t="shared" si="0"/>
        <v>-24758.954492594763</v>
      </c>
      <c r="F22">
        <f t="shared" si="1"/>
        <v>-24759</v>
      </c>
      <c r="G22">
        <f t="shared" si="2"/>
        <v>0.04973700000300596</v>
      </c>
      <c r="I22">
        <f t="shared" si="3"/>
        <v>0.04973700000300596</v>
      </c>
      <c r="Q22" s="2">
        <f t="shared" si="4"/>
        <v>379.9210000000003</v>
      </c>
    </row>
    <row r="23" spans="1:17" ht="12.75">
      <c r="A23" s="52" t="s">
        <v>110</v>
      </c>
      <c r="B23" s="54" t="s">
        <v>69</v>
      </c>
      <c r="C23" s="53">
        <v>17953.651</v>
      </c>
      <c r="D23" s="53" t="s">
        <v>103</v>
      </c>
      <c r="E23">
        <f t="shared" si="0"/>
        <v>-22421.019211431885</v>
      </c>
      <c r="F23">
        <f t="shared" si="1"/>
        <v>-22421</v>
      </c>
      <c r="G23">
        <f t="shared" si="2"/>
        <v>-0.020996999995986698</v>
      </c>
      <c r="I23">
        <f t="shared" si="3"/>
        <v>-0.020996999995986698</v>
      </c>
      <c r="Q23" s="2">
        <f t="shared" si="4"/>
        <v>2935.1510000000017</v>
      </c>
    </row>
    <row r="24" spans="1:17" ht="12.75">
      <c r="A24" s="52" t="s">
        <v>110</v>
      </c>
      <c r="B24" s="54" t="s">
        <v>69</v>
      </c>
      <c r="C24" s="53">
        <v>17974.409</v>
      </c>
      <c r="D24" s="53" t="s">
        <v>103</v>
      </c>
      <c r="E24">
        <f t="shared" si="0"/>
        <v>-22402.02645517653</v>
      </c>
      <c r="F24">
        <f t="shared" si="1"/>
        <v>-22402</v>
      </c>
      <c r="G24">
        <f t="shared" si="2"/>
        <v>-0.028913999998621875</v>
      </c>
      <c r="I24">
        <f t="shared" si="3"/>
        <v>-0.028913999998621875</v>
      </c>
      <c r="Q24" s="2">
        <f t="shared" si="4"/>
        <v>2955.9089999999997</v>
      </c>
    </row>
    <row r="25" spans="1:17" ht="12.75">
      <c r="A25" s="52" t="s">
        <v>110</v>
      </c>
      <c r="B25" s="54" t="s">
        <v>69</v>
      </c>
      <c r="C25" s="53">
        <v>18325.303</v>
      </c>
      <c r="D25" s="53" t="s">
        <v>103</v>
      </c>
      <c r="E25">
        <f t="shared" si="0"/>
        <v>-22080.97220074606</v>
      </c>
      <c r="F25">
        <f t="shared" si="1"/>
        <v>-22081</v>
      </c>
      <c r="G25">
        <f t="shared" si="2"/>
        <v>0.030383000001165783</v>
      </c>
      <c r="I25">
        <f t="shared" si="3"/>
        <v>0.030383000001165783</v>
      </c>
      <c r="Q25" s="2">
        <f t="shared" si="4"/>
        <v>3306.803</v>
      </c>
    </row>
    <row r="26" spans="1:17" ht="12.75">
      <c r="A26" s="52" t="s">
        <v>110</v>
      </c>
      <c r="B26" s="54" t="s">
        <v>69</v>
      </c>
      <c r="C26" s="53">
        <v>18703.422</v>
      </c>
      <c r="D26" s="53" t="s">
        <v>103</v>
      </c>
      <c r="E26">
        <f t="shared" si="0"/>
        <v>-21735.008138576304</v>
      </c>
      <c r="F26">
        <f t="shared" si="1"/>
        <v>-21735</v>
      </c>
      <c r="G26">
        <f t="shared" si="2"/>
        <v>-0.008894999999029096</v>
      </c>
      <c r="I26">
        <f t="shared" si="3"/>
        <v>-0.008894999999029096</v>
      </c>
      <c r="Q26" s="2">
        <f t="shared" si="4"/>
        <v>3684.9219999999987</v>
      </c>
    </row>
    <row r="27" spans="1:17" ht="12.75">
      <c r="A27" s="52" t="s">
        <v>110</v>
      </c>
      <c r="B27" s="54" t="s">
        <v>69</v>
      </c>
      <c r="C27" s="53">
        <v>18715.447</v>
      </c>
      <c r="D27" s="53" t="s">
        <v>103</v>
      </c>
      <c r="E27">
        <f t="shared" si="0"/>
        <v>-21724.005734974282</v>
      </c>
      <c r="F27">
        <f t="shared" si="1"/>
        <v>-21724</v>
      </c>
      <c r="G27">
        <f t="shared" si="2"/>
        <v>-0.0062679999973624945</v>
      </c>
      <c r="I27">
        <f t="shared" si="3"/>
        <v>-0.0062679999973624945</v>
      </c>
      <c r="Q27" s="2">
        <f t="shared" si="4"/>
        <v>3696.947</v>
      </c>
    </row>
    <row r="28" spans="1:17" ht="12.75">
      <c r="A28" s="52" t="s">
        <v>110</v>
      </c>
      <c r="B28" s="54" t="s">
        <v>69</v>
      </c>
      <c r="C28" s="53">
        <v>20960.357</v>
      </c>
      <c r="D28" s="53" t="s">
        <v>103</v>
      </c>
      <c r="E28">
        <f t="shared" si="0"/>
        <v>-19670.00108880335</v>
      </c>
      <c r="F28">
        <f t="shared" si="1"/>
        <v>-19670</v>
      </c>
      <c r="G28">
        <f t="shared" si="2"/>
        <v>-0.001189999999041902</v>
      </c>
      <c r="I28">
        <f t="shared" si="3"/>
        <v>-0.001189999999041902</v>
      </c>
      <c r="Q28" s="2">
        <f t="shared" si="4"/>
        <v>5941.857</v>
      </c>
    </row>
    <row r="29" spans="1:17" ht="12.75">
      <c r="A29" s="52" t="s">
        <v>110</v>
      </c>
      <c r="B29" s="54" t="s">
        <v>69</v>
      </c>
      <c r="C29" s="53">
        <v>21312.306</v>
      </c>
      <c r="D29" s="53" t="s">
        <v>103</v>
      </c>
      <c r="E29">
        <f t="shared" si="0"/>
        <v>-19347.981550730456</v>
      </c>
      <c r="F29">
        <f t="shared" si="1"/>
        <v>-19348</v>
      </c>
      <c r="G29">
        <f t="shared" si="2"/>
        <v>0.02016400000138674</v>
      </c>
      <c r="I29">
        <f t="shared" si="3"/>
        <v>0.02016400000138674</v>
      </c>
      <c r="Q29" s="2">
        <f t="shared" si="4"/>
        <v>6293.8060000000005</v>
      </c>
    </row>
    <row r="30" spans="1:17" ht="12.75">
      <c r="A30" s="52" t="s">
        <v>141</v>
      </c>
      <c r="B30" s="54" t="s">
        <v>69</v>
      </c>
      <c r="C30" s="53">
        <v>22784.45</v>
      </c>
      <c r="D30" s="53" t="s">
        <v>103</v>
      </c>
      <c r="E30">
        <f t="shared" si="0"/>
        <v>-18001.027500976717</v>
      </c>
      <c r="F30">
        <f t="shared" si="1"/>
        <v>-18001</v>
      </c>
      <c r="G30">
        <f t="shared" si="2"/>
        <v>-0.030056999996304512</v>
      </c>
      <c r="I30">
        <f t="shared" si="3"/>
        <v>-0.030056999996304512</v>
      </c>
      <c r="Q30" s="2">
        <f t="shared" si="4"/>
        <v>7765.950000000001</v>
      </c>
    </row>
    <row r="31" spans="1:17" ht="12.75">
      <c r="A31" s="52" t="s">
        <v>141</v>
      </c>
      <c r="B31" s="54" t="s">
        <v>69</v>
      </c>
      <c r="C31" s="53">
        <v>22806.309</v>
      </c>
      <c r="D31" s="53" t="s">
        <v>103</v>
      </c>
      <c r="E31">
        <f t="shared" si="0"/>
        <v>-17981.027372882207</v>
      </c>
      <c r="F31">
        <f t="shared" si="1"/>
        <v>-17981</v>
      </c>
      <c r="G31">
        <f t="shared" si="2"/>
        <v>-0.02991699999620323</v>
      </c>
      <c r="I31">
        <f t="shared" si="3"/>
        <v>-0.02991699999620323</v>
      </c>
      <c r="Q31" s="2">
        <f t="shared" si="4"/>
        <v>7787.809000000001</v>
      </c>
    </row>
    <row r="32" spans="1:17" ht="12.75">
      <c r="A32" s="52" t="s">
        <v>141</v>
      </c>
      <c r="B32" s="54" t="s">
        <v>69</v>
      </c>
      <c r="C32" s="53">
        <v>22808.492</v>
      </c>
      <c r="D32" s="53" t="s">
        <v>103</v>
      </c>
      <c r="E32">
        <f t="shared" si="0"/>
        <v>-17979.030013459073</v>
      </c>
      <c r="F32">
        <f t="shared" si="1"/>
        <v>-17979</v>
      </c>
      <c r="G32">
        <f t="shared" si="2"/>
        <v>-0.03280300000187708</v>
      </c>
      <c r="I32">
        <f t="shared" si="3"/>
        <v>-0.03280300000187708</v>
      </c>
      <c r="Q32" s="2">
        <f t="shared" si="4"/>
        <v>7789.991999999998</v>
      </c>
    </row>
    <row r="33" spans="1:17" ht="12.75">
      <c r="A33" s="52" t="s">
        <v>141</v>
      </c>
      <c r="B33" s="54" t="s">
        <v>69</v>
      </c>
      <c r="C33" s="53">
        <v>23070.797</v>
      </c>
      <c r="D33" s="53" t="s">
        <v>103</v>
      </c>
      <c r="E33">
        <f t="shared" si="0"/>
        <v>-17739.031221207326</v>
      </c>
      <c r="F33">
        <f t="shared" si="1"/>
        <v>-17739</v>
      </c>
      <c r="G33">
        <f t="shared" si="2"/>
        <v>-0.034123000001272885</v>
      </c>
      <c r="I33">
        <f t="shared" si="3"/>
        <v>-0.034123000001272885</v>
      </c>
      <c r="Q33" s="2">
        <f t="shared" si="4"/>
        <v>8052.296999999999</v>
      </c>
    </row>
    <row r="34" spans="1:17" ht="12.75">
      <c r="A34" s="52" t="s">
        <v>141</v>
      </c>
      <c r="B34" s="54" t="s">
        <v>69</v>
      </c>
      <c r="C34" s="53">
        <v>23078.449</v>
      </c>
      <c r="D34" s="53" t="s">
        <v>103</v>
      </c>
      <c r="E34">
        <f t="shared" si="0"/>
        <v>-17732.02994117717</v>
      </c>
      <c r="F34">
        <f t="shared" si="1"/>
        <v>-17732</v>
      </c>
      <c r="G34">
        <f t="shared" si="2"/>
        <v>-0.03272399999696063</v>
      </c>
      <c r="I34">
        <f t="shared" si="3"/>
        <v>-0.03272399999696063</v>
      </c>
      <c r="Q34" s="2">
        <f t="shared" si="4"/>
        <v>8059.9490000000005</v>
      </c>
    </row>
    <row r="35" spans="1:17" ht="12.75">
      <c r="A35" s="52" t="s">
        <v>141</v>
      </c>
      <c r="B35" s="54" t="s">
        <v>69</v>
      </c>
      <c r="C35" s="53">
        <v>23102.492</v>
      </c>
      <c r="D35" s="53" t="s">
        <v>103</v>
      </c>
      <c r="E35">
        <f t="shared" si="0"/>
        <v>-17710.031538698724</v>
      </c>
      <c r="F35">
        <f t="shared" si="1"/>
        <v>-17710</v>
      </c>
      <c r="G35">
        <f t="shared" si="2"/>
        <v>-0.03446999999869149</v>
      </c>
      <c r="I35">
        <f t="shared" si="3"/>
        <v>-0.03446999999869149</v>
      </c>
      <c r="Q35" s="2">
        <f t="shared" si="4"/>
        <v>8083.991999999998</v>
      </c>
    </row>
    <row r="36" spans="1:17" ht="12.75">
      <c r="A36" s="52" t="s">
        <v>141</v>
      </c>
      <c r="B36" s="54" t="s">
        <v>69</v>
      </c>
      <c r="C36" s="53">
        <v>23113.423</v>
      </c>
      <c r="D36" s="53" t="s">
        <v>103</v>
      </c>
      <c r="E36">
        <f t="shared" si="0"/>
        <v>-17700.030102210272</v>
      </c>
      <c r="F36">
        <f t="shared" si="1"/>
        <v>-17700</v>
      </c>
      <c r="G36">
        <f t="shared" si="2"/>
        <v>-0.03289999999833526</v>
      </c>
      <c r="I36">
        <f t="shared" si="3"/>
        <v>-0.03289999999833526</v>
      </c>
      <c r="Q36" s="2">
        <f t="shared" si="4"/>
        <v>8094.922999999999</v>
      </c>
    </row>
    <row r="37" spans="1:17" ht="12.75">
      <c r="A37" s="52" t="s">
        <v>162</v>
      </c>
      <c r="B37" s="54" t="s">
        <v>69</v>
      </c>
      <c r="C37" s="53">
        <v>29334.445</v>
      </c>
      <c r="D37" s="53" t="s">
        <v>103</v>
      </c>
      <c r="E37">
        <f t="shared" si="0"/>
        <v>-12008.03884557566</v>
      </c>
      <c r="F37">
        <f t="shared" si="1"/>
        <v>-12008</v>
      </c>
      <c r="G37">
        <f t="shared" si="2"/>
        <v>-0.042455999999219785</v>
      </c>
      <c r="I37">
        <f t="shared" si="3"/>
        <v>-0.042455999999219785</v>
      </c>
      <c r="Q37" s="2">
        <f t="shared" si="4"/>
        <v>14315.945</v>
      </c>
    </row>
    <row r="38" spans="1:17" ht="12.75">
      <c r="A38" s="52" t="s">
        <v>167</v>
      </c>
      <c r="B38" s="54" t="s">
        <v>69</v>
      </c>
      <c r="C38" s="53">
        <v>33393.66</v>
      </c>
      <c r="D38" s="53" t="s">
        <v>103</v>
      </c>
      <c r="E38">
        <f t="shared" si="0"/>
        <v>-8294.016247873855</v>
      </c>
      <c r="F38">
        <f t="shared" si="1"/>
        <v>-8294</v>
      </c>
      <c r="G38">
        <f t="shared" si="2"/>
        <v>-0.017757999994501006</v>
      </c>
      <c r="I38">
        <f t="shared" si="3"/>
        <v>-0.017757999994501006</v>
      </c>
      <c r="Q38" s="2">
        <f t="shared" si="4"/>
        <v>18375.160000000003</v>
      </c>
    </row>
    <row r="39" spans="1:17" ht="12.75">
      <c r="A39" s="52" t="s">
        <v>167</v>
      </c>
      <c r="B39" s="54" t="s">
        <v>69</v>
      </c>
      <c r="C39" s="53">
        <v>33664.713</v>
      </c>
      <c r="D39" s="53" t="s">
        <v>103</v>
      </c>
      <c r="E39">
        <f t="shared" si="0"/>
        <v>-8046.013378556791</v>
      </c>
      <c r="F39">
        <f t="shared" si="1"/>
        <v>-8046</v>
      </c>
      <c r="G39">
        <f t="shared" si="2"/>
        <v>-0.014621999995142687</v>
      </c>
      <c r="I39">
        <f t="shared" si="3"/>
        <v>-0.014621999995142687</v>
      </c>
      <c r="Q39" s="2">
        <f t="shared" si="4"/>
        <v>18646.213000000003</v>
      </c>
    </row>
    <row r="40" spans="1:17" ht="12.75">
      <c r="A40" s="52" t="s">
        <v>167</v>
      </c>
      <c r="B40" s="54" t="s">
        <v>69</v>
      </c>
      <c r="C40" s="53">
        <v>33710.617</v>
      </c>
      <c r="D40" s="53" t="s">
        <v>103</v>
      </c>
      <c r="E40">
        <f t="shared" si="0"/>
        <v>-8004.013018062242</v>
      </c>
      <c r="F40">
        <f t="shared" si="1"/>
        <v>-8004</v>
      </c>
      <c r="G40">
        <f t="shared" si="2"/>
        <v>-0.014228000000002794</v>
      </c>
      <c r="I40">
        <f t="shared" si="3"/>
        <v>-0.014228000000002794</v>
      </c>
      <c r="Q40" s="2">
        <f t="shared" si="4"/>
        <v>18692.117</v>
      </c>
    </row>
    <row r="41" spans="1:17" ht="12.75">
      <c r="A41" s="52" t="s">
        <v>167</v>
      </c>
      <c r="B41" s="54" t="s">
        <v>69</v>
      </c>
      <c r="C41" s="53">
        <v>33770.729</v>
      </c>
      <c r="D41" s="53" t="s">
        <v>103</v>
      </c>
      <c r="E41">
        <f t="shared" si="0"/>
        <v>-7949.012894542533</v>
      </c>
      <c r="F41">
        <f t="shared" si="1"/>
        <v>-7949</v>
      </c>
      <c r="G41">
        <f t="shared" si="2"/>
        <v>-0.014092999997956213</v>
      </c>
      <c r="I41">
        <f t="shared" si="3"/>
        <v>-0.014092999997956213</v>
      </c>
      <c r="Q41" s="2">
        <f t="shared" si="4"/>
        <v>18752.229</v>
      </c>
    </row>
    <row r="42" spans="1:17" ht="12.75">
      <c r="A42" s="52" t="s">
        <v>167</v>
      </c>
      <c r="B42" s="54" t="s">
        <v>69</v>
      </c>
      <c r="C42" s="53">
        <v>33793.683</v>
      </c>
      <c r="D42" s="53" t="s">
        <v>103</v>
      </c>
      <c r="E42">
        <f t="shared" si="0"/>
        <v>-7928.010884373661</v>
      </c>
      <c r="F42">
        <f t="shared" si="1"/>
        <v>-7928</v>
      </c>
      <c r="G42">
        <f t="shared" si="2"/>
        <v>-0.011896000003616791</v>
      </c>
      <c r="I42">
        <f t="shared" si="3"/>
        <v>-0.011896000003616791</v>
      </c>
      <c r="Q42" s="2">
        <f t="shared" si="4"/>
        <v>18775.182999999997</v>
      </c>
    </row>
    <row r="43" spans="1:17" ht="12.75">
      <c r="A43" s="52" t="s">
        <v>181</v>
      </c>
      <c r="B43" s="54" t="s">
        <v>69</v>
      </c>
      <c r="C43" s="53">
        <v>34040.687</v>
      </c>
      <c r="D43" s="53" t="s">
        <v>103</v>
      </c>
      <c r="E43">
        <f t="shared" si="0"/>
        <v>-7702.011907299832</v>
      </c>
      <c r="F43">
        <f t="shared" si="1"/>
        <v>-7702</v>
      </c>
      <c r="G43">
        <f t="shared" si="2"/>
        <v>-0.01301400000374997</v>
      </c>
      <c r="I43">
        <f t="shared" si="3"/>
        <v>-0.01301400000374997</v>
      </c>
      <c r="Q43" s="2">
        <f t="shared" si="4"/>
        <v>19022.186999999998</v>
      </c>
    </row>
    <row r="44" spans="1:17" ht="12.75">
      <c r="A44" s="52" t="s">
        <v>181</v>
      </c>
      <c r="B44" s="54" t="s">
        <v>69</v>
      </c>
      <c r="C44" s="53">
        <v>34372.943</v>
      </c>
      <c r="D44" s="53" t="s">
        <v>103</v>
      </c>
      <c r="E44">
        <f t="shared" si="0"/>
        <v>-7398.010692231891</v>
      </c>
      <c r="F44">
        <f t="shared" si="1"/>
        <v>-7398</v>
      </c>
      <c r="G44">
        <f t="shared" si="2"/>
        <v>-0.011685999998007901</v>
      </c>
      <c r="I44">
        <f t="shared" si="3"/>
        <v>-0.011685999998007901</v>
      </c>
      <c r="Q44" s="2">
        <f t="shared" si="4"/>
        <v>19354.443</v>
      </c>
    </row>
    <row r="45" spans="1:17" ht="12.75">
      <c r="A45" s="52" t="s">
        <v>181</v>
      </c>
      <c r="B45" s="54" t="s">
        <v>69</v>
      </c>
      <c r="C45" s="53">
        <v>34430.87</v>
      </c>
      <c r="D45" s="53" t="s">
        <v>103</v>
      </c>
      <c r="E45">
        <f t="shared" si="0"/>
        <v>-7345.009758056913</v>
      </c>
      <c r="F45">
        <f t="shared" si="1"/>
        <v>-7345</v>
      </c>
      <c r="G45">
        <f t="shared" si="2"/>
        <v>-0.010664999994332902</v>
      </c>
      <c r="I45">
        <f t="shared" si="3"/>
        <v>-0.010664999994332902</v>
      </c>
      <c r="Q45" s="2">
        <f t="shared" si="4"/>
        <v>19412.370000000003</v>
      </c>
    </row>
    <row r="46" spans="1:17" ht="12.75">
      <c r="A46" s="52" t="s">
        <v>189</v>
      </c>
      <c r="B46" s="54" t="s">
        <v>69</v>
      </c>
      <c r="C46" s="53">
        <v>35158.778</v>
      </c>
      <c r="D46" s="53" t="s">
        <v>103</v>
      </c>
      <c r="E46">
        <f t="shared" si="0"/>
        <v>-6679.002473139039</v>
      </c>
      <c r="F46">
        <f t="shared" si="1"/>
        <v>-6679</v>
      </c>
      <c r="G46">
        <f t="shared" si="2"/>
        <v>-0.0027029999982914887</v>
      </c>
      <c r="I46">
        <f t="shared" si="3"/>
        <v>-0.0027029999982914887</v>
      </c>
      <c r="Q46" s="2">
        <f t="shared" si="4"/>
        <v>20140.278</v>
      </c>
    </row>
    <row r="47" spans="1:17" ht="12.75">
      <c r="A47" s="52" t="s">
        <v>189</v>
      </c>
      <c r="B47" s="54" t="s">
        <v>69</v>
      </c>
      <c r="C47" s="53">
        <v>35168.616</v>
      </c>
      <c r="D47" s="53" t="s">
        <v>103</v>
      </c>
      <c r="E47">
        <f t="shared" si="0"/>
        <v>-6670.001088803348</v>
      </c>
      <c r="F47">
        <f t="shared" si="1"/>
        <v>-6670</v>
      </c>
      <c r="G47">
        <f t="shared" si="2"/>
        <v>-0.001189999995403923</v>
      </c>
      <c r="I47">
        <f t="shared" si="3"/>
        <v>-0.001189999995403923</v>
      </c>
      <c r="Q47" s="2">
        <f t="shared" si="4"/>
        <v>20150.116</v>
      </c>
    </row>
    <row r="48" spans="1:17" ht="12.75">
      <c r="A48" s="52" t="s">
        <v>189</v>
      </c>
      <c r="B48" s="54" t="s">
        <v>69</v>
      </c>
      <c r="C48" s="53">
        <v>35251.681</v>
      </c>
      <c r="D48" s="53" t="s">
        <v>103</v>
      </c>
      <c r="E48">
        <f t="shared" si="0"/>
        <v>-6593.999870075569</v>
      </c>
      <c r="F48">
        <f t="shared" si="1"/>
        <v>-6594</v>
      </c>
      <c r="G48">
        <f t="shared" si="2"/>
        <v>0.00014199999714037403</v>
      </c>
      <c r="I48">
        <f t="shared" si="3"/>
        <v>0.00014199999714037403</v>
      </c>
      <c r="Q48" s="2">
        <f t="shared" si="4"/>
        <v>20233.180999999997</v>
      </c>
    </row>
    <row r="49" spans="1:17" ht="12.75">
      <c r="A49" s="52" t="s">
        <v>189</v>
      </c>
      <c r="B49" s="54" t="s">
        <v>69</v>
      </c>
      <c r="C49" s="53">
        <v>35533.66</v>
      </c>
      <c r="D49" s="53" t="s">
        <v>103</v>
      </c>
      <c r="E49">
        <f t="shared" si="0"/>
        <v>-6336.000139074037</v>
      </c>
      <c r="F49">
        <f t="shared" si="1"/>
        <v>-6336</v>
      </c>
      <c r="G49">
        <f t="shared" si="2"/>
        <v>-0.00015199999324977398</v>
      </c>
      <c r="I49">
        <f t="shared" si="3"/>
        <v>-0.00015199999324977398</v>
      </c>
      <c r="Q49" s="2">
        <f t="shared" si="4"/>
        <v>20515.160000000003</v>
      </c>
    </row>
    <row r="50" spans="1:17" ht="12.75">
      <c r="A50" s="52" t="s">
        <v>189</v>
      </c>
      <c r="B50" s="54" t="s">
        <v>69</v>
      </c>
      <c r="C50" s="53">
        <v>35934.775</v>
      </c>
      <c r="D50" s="53" t="s">
        <v>103</v>
      </c>
      <c r="E50">
        <f t="shared" si="0"/>
        <v>-5968.995638381871</v>
      </c>
      <c r="F50">
        <f t="shared" si="1"/>
        <v>-5969</v>
      </c>
      <c r="G50">
        <f t="shared" si="2"/>
        <v>0.0047670000058133155</v>
      </c>
      <c r="I50">
        <f t="shared" si="3"/>
        <v>0.0047670000058133155</v>
      </c>
      <c r="Q50" s="2">
        <f t="shared" si="4"/>
        <v>20916.275</v>
      </c>
    </row>
    <row r="51" spans="1:17" ht="12.75">
      <c r="A51" s="52" t="s">
        <v>189</v>
      </c>
      <c r="B51" s="54" t="s">
        <v>69</v>
      </c>
      <c r="C51" s="53">
        <v>36309.651</v>
      </c>
      <c r="D51" s="53" t="s">
        <v>103</v>
      </c>
      <c r="E51">
        <f t="shared" si="0"/>
        <v>-5625.998794081668</v>
      </c>
      <c r="F51">
        <f t="shared" si="1"/>
        <v>-5626</v>
      </c>
      <c r="G51">
        <f t="shared" si="2"/>
        <v>0.0013180000023567118</v>
      </c>
      <c r="I51">
        <f t="shared" si="3"/>
        <v>0.0013180000023567118</v>
      </c>
      <c r="Q51" s="2">
        <f t="shared" si="4"/>
        <v>21291.150999999998</v>
      </c>
    </row>
    <row r="52" spans="1:17" ht="12.75">
      <c r="A52" s="52" t="s">
        <v>189</v>
      </c>
      <c r="B52" s="54" t="s">
        <v>69</v>
      </c>
      <c r="C52" s="53">
        <v>36628.791</v>
      </c>
      <c r="D52" s="53" t="s">
        <v>103</v>
      </c>
      <c r="E52">
        <f t="shared" si="0"/>
        <v>-5333.998204846915</v>
      </c>
      <c r="F52">
        <f t="shared" si="1"/>
        <v>-5334</v>
      </c>
      <c r="G52">
        <f t="shared" si="2"/>
        <v>0.0019619999948190525</v>
      </c>
      <c r="I52">
        <f t="shared" si="3"/>
        <v>0.0019619999948190525</v>
      </c>
      <c r="Q52" s="2">
        <f t="shared" si="4"/>
        <v>21610.290999999997</v>
      </c>
    </row>
    <row r="53" spans="1:32" ht="12.75">
      <c r="A53" s="25" t="s">
        <v>30</v>
      </c>
      <c r="B53" s="25"/>
      <c r="C53" s="26">
        <v>41751.409</v>
      </c>
      <c r="D53" s="26"/>
      <c r="E53">
        <f aca="true" t="shared" si="5" ref="E53:E84">+(C53-C$7)/C$8</f>
        <v>-647.0035491329365</v>
      </c>
      <c r="F53">
        <f aca="true" t="shared" si="6" ref="F53:F84">ROUND(2*E53,0)/2</f>
        <v>-647</v>
      </c>
      <c r="G53">
        <f aca="true" t="shared" si="7" ref="G53:G84">+C53-(C$7+F53*C$8)</f>
        <v>-0.003878999996231869</v>
      </c>
      <c r="I53">
        <f t="shared" si="3"/>
        <v>-0.003878999996231869</v>
      </c>
      <c r="Q53" s="2">
        <f aca="true" t="shared" si="8" ref="Q53:Q84">+C53-15018.5</f>
        <v>26732.909</v>
      </c>
      <c r="AB53">
        <v>12</v>
      </c>
      <c r="AD53" t="s">
        <v>29</v>
      </c>
      <c r="AF53" t="s">
        <v>31</v>
      </c>
    </row>
    <row r="54" spans="1:32" ht="12.75">
      <c r="A54" s="25" t="s">
        <v>30</v>
      </c>
      <c r="B54" s="25"/>
      <c r="C54" s="26">
        <v>41762.35</v>
      </c>
      <c r="D54" s="26"/>
      <c r="E54">
        <f t="shared" si="5"/>
        <v>-636.9929630364988</v>
      </c>
      <c r="F54">
        <f t="shared" si="6"/>
        <v>-637</v>
      </c>
      <c r="G54">
        <f t="shared" si="7"/>
        <v>0.0076909999988856725</v>
      </c>
      <c r="I54">
        <f t="shared" si="3"/>
        <v>0.0076909999988856725</v>
      </c>
      <c r="Q54" s="2">
        <f t="shared" si="8"/>
        <v>26743.85</v>
      </c>
      <c r="AA54" t="s">
        <v>32</v>
      </c>
      <c r="AB54">
        <v>10</v>
      </c>
      <c r="AD54" t="s">
        <v>29</v>
      </c>
      <c r="AF54" t="s">
        <v>31</v>
      </c>
    </row>
    <row r="55" spans="1:32" ht="12.75">
      <c r="A55" s="25" t="s">
        <v>33</v>
      </c>
      <c r="B55" s="25"/>
      <c r="C55" s="26">
        <v>42035.582</v>
      </c>
      <c r="D55" s="26"/>
      <c r="E55">
        <f t="shared" si="5"/>
        <v>-386.9963941394899</v>
      </c>
      <c r="F55">
        <f t="shared" si="6"/>
        <v>-387</v>
      </c>
      <c r="G55">
        <f t="shared" si="7"/>
        <v>0.0039410000026691705</v>
      </c>
      <c r="I55">
        <f t="shared" si="3"/>
        <v>0.0039410000026691705</v>
      </c>
      <c r="Q55" s="2">
        <f t="shared" si="8"/>
        <v>27017.082000000002</v>
      </c>
      <c r="AA55" t="s">
        <v>32</v>
      </c>
      <c r="AB55">
        <v>6</v>
      </c>
      <c r="AD55" t="s">
        <v>29</v>
      </c>
      <c r="AF55" t="s">
        <v>31</v>
      </c>
    </row>
    <row r="56" spans="1:32" ht="12.75">
      <c r="A56" s="25" t="s">
        <v>34</v>
      </c>
      <c r="B56" s="25"/>
      <c r="C56" s="26">
        <v>42446.524</v>
      </c>
      <c r="D56" s="26"/>
      <c r="E56">
        <f t="shared" si="5"/>
        <v>-11.00057368042162</v>
      </c>
      <c r="F56">
        <f t="shared" si="6"/>
        <v>-11</v>
      </c>
      <c r="G56">
        <f t="shared" si="7"/>
        <v>-0.0006270000012591481</v>
      </c>
      <c r="I56">
        <f t="shared" si="3"/>
        <v>-0.0006270000012591481</v>
      </c>
      <c r="Q56" s="2">
        <f t="shared" si="8"/>
        <v>27428.023999999998</v>
      </c>
      <c r="AA56" t="s">
        <v>32</v>
      </c>
      <c r="AB56">
        <v>7</v>
      </c>
      <c r="AD56" t="s">
        <v>29</v>
      </c>
      <c r="AF56" t="s">
        <v>31</v>
      </c>
    </row>
    <row r="57" spans="1:32" ht="12.75">
      <c r="A57" s="25" t="s">
        <v>34</v>
      </c>
      <c r="B57" s="25"/>
      <c r="C57" s="26">
        <v>42458.547</v>
      </c>
      <c r="D57" s="26"/>
      <c r="E57">
        <f t="shared" si="5"/>
        <v>0</v>
      </c>
      <c r="F57">
        <f t="shared" si="6"/>
        <v>0</v>
      </c>
      <c r="G57">
        <f t="shared" si="7"/>
        <v>0</v>
      </c>
      <c r="I57">
        <f t="shared" si="3"/>
        <v>0</v>
      </c>
      <c r="Q57" s="2">
        <f t="shared" si="8"/>
        <v>27440.047</v>
      </c>
      <c r="AA57" t="s">
        <v>32</v>
      </c>
      <c r="AB57">
        <v>13</v>
      </c>
      <c r="AD57" t="s">
        <v>29</v>
      </c>
      <c r="AF57" t="s">
        <v>31</v>
      </c>
    </row>
    <row r="58" spans="1:17" ht="12.75">
      <c r="A58" s="25" t="s">
        <v>13</v>
      </c>
      <c r="B58" s="25"/>
      <c r="C58" s="26">
        <v>42458.547</v>
      </c>
      <c r="D58" s="26" t="s">
        <v>15</v>
      </c>
      <c r="E58">
        <f t="shared" si="5"/>
        <v>0</v>
      </c>
      <c r="F58">
        <f t="shared" si="6"/>
        <v>0</v>
      </c>
      <c r="G58">
        <f t="shared" si="7"/>
        <v>0</v>
      </c>
      <c r="H58">
        <f>+G58</f>
        <v>0</v>
      </c>
      <c r="Q58" s="2">
        <f t="shared" si="8"/>
        <v>27440.047</v>
      </c>
    </row>
    <row r="59" spans="1:32" ht="12.75">
      <c r="A59" s="25" t="s">
        <v>35</v>
      </c>
      <c r="B59" s="25"/>
      <c r="C59" s="26">
        <v>42480.412</v>
      </c>
      <c r="D59" s="26"/>
      <c r="E59">
        <f t="shared" si="5"/>
        <v>20.005617859300955</v>
      </c>
      <c r="F59">
        <f t="shared" si="6"/>
        <v>20</v>
      </c>
      <c r="G59">
        <f t="shared" si="7"/>
        <v>0.006139999997685663</v>
      </c>
      <c r="J59">
        <f>+G59</f>
        <v>0.006139999997685663</v>
      </c>
      <c r="Q59" s="2">
        <f t="shared" si="8"/>
        <v>27461.911999999997</v>
      </c>
      <c r="AA59" t="s">
        <v>32</v>
      </c>
      <c r="AF59" t="s">
        <v>36</v>
      </c>
    </row>
    <row r="60" spans="1:32" ht="12.75">
      <c r="A60" s="25" t="s">
        <v>35</v>
      </c>
      <c r="B60" s="25"/>
      <c r="C60" s="26">
        <v>42480.412</v>
      </c>
      <c r="D60" s="26"/>
      <c r="E60">
        <f t="shared" si="5"/>
        <v>20.005617859300955</v>
      </c>
      <c r="F60">
        <f t="shared" si="6"/>
        <v>20</v>
      </c>
      <c r="G60">
        <f t="shared" si="7"/>
        <v>0.006139999997685663</v>
      </c>
      <c r="J60">
        <f>+G60</f>
        <v>0.006139999997685663</v>
      </c>
      <c r="Q60" s="2">
        <f t="shared" si="8"/>
        <v>27461.911999999997</v>
      </c>
      <c r="AA60" t="s">
        <v>32</v>
      </c>
      <c r="AF60" t="s">
        <v>36</v>
      </c>
    </row>
    <row r="61" spans="1:32" ht="12.75">
      <c r="A61" s="25" t="s">
        <v>37</v>
      </c>
      <c r="B61" s="25"/>
      <c r="C61" s="26">
        <v>42774.413</v>
      </c>
      <c r="D61" s="26"/>
      <c r="E61">
        <f t="shared" si="5"/>
        <v>289.0050075804519</v>
      </c>
      <c r="F61">
        <f t="shared" si="6"/>
        <v>289</v>
      </c>
      <c r="G61">
        <f t="shared" si="7"/>
        <v>0.005473000004712958</v>
      </c>
      <c r="I61">
        <f>+G61</f>
        <v>0.005473000004712958</v>
      </c>
      <c r="Q61" s="2">
        <f t="shared" si="8"/>
        <v>27755.913</v>
      </c>
      <c r="AA61" t="s">
        <v>32</v>
      </c>
      <c r="AB61">
        <v>7</v>
      </c>
      <c r="AD61" t="s">
        <v>29</v>
      </c>
      <c r="AF61" t="s">
        <v>31</v>
      </c>
    </row>
    <row r="62" spans="1:32" ht="12.75">
      <c r="A62" s="25" t="s">
        <v>37</v>
      </c>
      <c r="B62" s="25"/>
      <c r="C62" s="26">
        <v>42777.689</v>
      </c>
      <c r="D62" s="26"/>
      <c r="E62">
        <f t="shared" si="5"/>
        <v>292.0024191563511</v>
      </c>
      <c r="F62">
        <f t="shared" si="6"/>
        <v>292</v>
      </c>
      <c r="G62">
        <f t="shared" si="7"/>
        <v>0.002644000000145752</v>
      </c>
      <c r="I62">
        <f>+G62</f>
        <v>0.002644000000145752</v>
      </c>
      <c r="Q62" s="2">
        <f t="shared" si="8"/>
        <v>27759.189</v>
      </c>
      <c r="AA62" t="s">
        <v>32</v>
      </c>
      <c r="AB62">
        <v>10</v>
      </c>
      <c r="AD62" t="s">
        <v>29</v>
      </c>
      <c r="AF62" t="s">
        <v>31</v>
      </c>
    </row>
    <row r="63" spans="1:32" ht="12.75">
      <c r="A63" s="25" t="s">
        <v>38</v>
      </c>
      <c r="B63" s="25"/>
      <c r="C63" s="26">
        <v>43127.433</v>
      </c>
      <c r="D63" s="26"/>
      <c r="E63">
        <f t="shared" si="5"/>
        <v>612.0044686685386</v>
      </c>
      <c r="F63">
        <f t="shared" si="6"/>
        <v>612</v>
      </c>
      <c r="G63">
        <f t="shared" si="7"/>
        <v>0.004884000001766253</v>
      </c>
      <c r="I63">
        <f>+G63</f>
        <v>0.004884000001766253</v>
      </c>
      <c r="Q63" s="2">
        <f t="shared" si="8"/>
        <v>28108.932999999997</v>
      </c>
      <c r="AA63" t="s">
        <v>32</v>
      </c>
      <c r="AB63">
        <v>6</v>
      </c>
      <c r="AD63" t="s">
        <v>29</v>
      </c>
      <c r="AF63" t="s">
        <v>31</v>
      </c>
    </row>
    <row r="64" spans="1:32" ht="12.75">
      <c r="A64" s="25" t="s">
        <v>39</v>
      </c>
      <c r="B64" s="25"/>
      <c r="C64" s="26">
        <v>43458.592</v>
      </c>
      <c r="D64" s="26"/>
      <c r="E64">
        <f t="shared" si="5"/>
        <v>915.0019717405191</v>
      </c>
      <c r="F64">
        <f t="shared" si="6"/>
        <v>915</v>
      </c>
      <c r="G64">
        <f t="shared" si="7"/>
        <v>0.0021550000019487925</v>
      </c>
      <c r="I64">
        <f>+G64</f>
        <v>0.0021550000019487925</v>
      </c>
      <c r="Q64" s="2">
        <f t="shared" si="8"/>
        <v>28440.091999999997</v>
      </c>
      <c r="AA64" t="s">
        <v>32</v>
      </c>
      <c r="AB64">
        <v>11</v>
      </c>
      <c r="AD64" t="s">
        <v>29</v>
      </c>
      <c r="AF64" t="s">
        <v>31</v>
      </c>
    </row>
    <row r="65" spans="1:32" ht="12.75">
      <c r="A65" s="25" t="s">
        <v>41</v>
      </c>
      <c r="B65" s="25"/>
      <c r="C65" s="26">
        <v>43596.329</v>
      </c>
      <c r="D65" s="26"/>
      <c r="E65">
        <f t="shared" si="5"/>
        <v>1041.0259272441465</v>
      </c>
      <c r="F65">
        <f t="shared" si="6"/>
        <v>1041</v>
      </c>
      <c r="G65">
        <f t="shared" si="7"/>
        <v>0.02833699999609962</v>
      </c>
      <c r="J65">
        <f>+G65</f>
        <v>0.02833699999609962</v>
      </c>
      <c r="Q65" s="2">
        <f t="shared" si="8"/>
        <v>28577.828999999998</v>
      </c>
      <c r="AA65" t="s">
        <v>40</v>
      </c>
      <c r="AF65" t="s">
        <v>36</v>
      </c>
    </row>
    <row r="66" spans="1:32" ht="12.75">
      <c r="A66" s="25" t="s">
        <v>41</v>
      </c>
      <c r="B66" s="25"/>
      <c r="C66" s="26">
        <v>43608.347</v>
      </c>
      <c r="D66" s="26"/>
      <c r="E66">
        <f t="shared" si="5"/>
        <v>1052.021926120578</v>
      </c>
      <c r="F66">
        <f t="shared" si="6"/>
        <v>1052</v>
      </c>
      <c r="G66">
        <f t="shared" si="7"/>
        <v>0.023963999999978114</v>
      </c>
      <c r="H66">
        <f>+G66</f>
        <v>0.023963999999978114</v>
      </c>
      <c r="Q66" s="2">
        <f t="shared" si="8"/>
        <v>28589.847</v>
      </c>
      <c r="AA66" t="s">
        <v>40</v>
      </c>
      <c r="AF66" t="s">
        <v>36</v>
      </c>
    </row>
    <row r="67" spans="1:32" ht="12.75">
      <c r="A67" s="25" t="s">
        <v>42</v>
      </c>
      <c r="B67" s="25"/>
      <c r="C67" s="26">
        <v>43776.641</v>
      </c>
      <c r="D67" s="26"/>
      <c r="E67">
        <f t="shared" si="5"/>
        <v>1206.0043387441108</v>
      </c>
      <c r="F67">
        <f t="shared" si="6"/>
        <v>1206</v>
      </c>
      <c r="G67">
        <f t="shared" si="7"/>
        <v>0.004742000004625879</v>
      </c>
      <c r="I67">
        <f>+G67</f>
        <v>0.004742000004625879</v>
      </c>
      <c r="Q67" s="2">
        <f t="shared" si="8"/>
        <v>28758.141000000003</v>
      </c>
      <c r="AA67" t="s">
        <v>32</v>
      </c>
      <c r="AB67">
        <v>10</v>
      </c>
      <c r="AD67" t="s">
        <v>29</v>
      </c>
      <c r="AF67" t="s">
        <v>31</v>
      </c>
    </row>
    <row r="68" spans="1:32" ht="12.75">
      <c r="A68" s="25" t="s">
        <v>43</v>
      </c>
      <c r="B68" s="25"/>
      <c r="C68" s="26">
        <v>44281.589</v>
      </c>
      <c r="D68" s="26"/>
      <c r="E68">
        <f t="shared" si="5"/>
        <v>1668.0119640274024</v>
      </c>
      <c r="F68">
        <f t="shared" si="6"/>
        <v>1668</v>
      </c>
      <c r="G68">
        <f t="shared" si="7"/>
        <v>0.013076000002911314</v>
      </c>
      <c r="I68">
        <f>+G68</f>
        <v>0.013076000002911314</v>
      </c>
      <c r="Q68" s="2">
        <f t="shared" si="8"/>
        <v>29263.089</v>
      </c>
      <c r="AA68" t="s">
        <v>32</v>
      </c>
      <c r="AB68">
        <v>11</v>
      </c>
      <c r="AD68" t="s">
        <v>29</v>
      </c>
      <c r="AF68" t="s">
        <v>31</v>
      </c>
    </row>
    <row r="69" spans="1:32" ht="12.75">
      <c r="A69" s="25" t="s">
        <v>44</v>
      </c>
      <c r="B69" s="25"/>
      <c r="C69" s="26">
        <v>44632.433</v>
      </c>
      <c r="D69" s="26"/>
      <c r="E69">
        <f t="shared" si="5"/>
        <v>1989.0204704179437</v>
      </c>
      <c r="F69">
        <f t="shared" si="6"/>
        <v>1989</v>
      </c>
      <c r="G69">
        <f t="shared" si="7"/>
        <v>0.02237299999978859</v>
      </c>
      <c r="J69">
        <f>+G69</f>
        <v>0.02237299999978859</v>
      </c>
      <c r="Q69" s="2">
        <f t="shared" si="8"/>
        <v>29613.932999999997</v>
      </c>
      <c r="AA69" t="s">
        <v>32</v>
      </c>
      <c r="AF69" t="s">
        <v>36</v>
      </c>
    </row>
    <row r="70" spans="1:32" ht="12.75">
      <c r="A70" s="25" t="s">
        <v>45</v>
      </c>
      <c r="B70" s="25"/>
      <c r="C70" s="26">
        <v>44690.361</v>
      </c>
      <c r="D70" s="26"/>
      <c r="E70">
        <f t="shared" si="5"/>
        <v>2042.0223195537174</v>
      </c>
      <c r="F70">
        <f t="shared" si="6"/>
        <v>2042</v>
      </c>
      <c r="G70">
        <f t="shared" si="7"/>
        <v>0.024394000000029337</v>
      </c>
      <c r="I70">
        <f>+G70</f>
        <v>0.024394000000029337</v>
      </c>
      <c r="Q70" s="2">
        <f t="shared" si="8"/>
        <v>29671.860999999997</v>
      </c>
      <c r="AA70" t="s">
        <v>32</v>
      </c>
      <c r="AB70">
        <v>12</v>
      </c>
      <c r="AD70" t="s">
        <v>29</v>
      </c>
      <c r="AF70" t="s">
        <v>31</v>
      </c>
    </row>
    <row r="71" spans="1:32" ht="12.75">
      <c r="A71" s="25" t="s">
        <v>46</v>
      </c>
      <c r="B71" s="25"/>
      <c r="C71" s="26">
        <v>45010.59</v>
      </c>
      <c r="D71" s="26"/>
      <c r="E71">
        <f t="shared" si="5"/>
        <v>2335.0193010980424</v>
      </c>
      <c r="F71">
        <f t="shared" si="6"/>
        <v>2335</v>
      </c>
      <c r="G71">
        <f t="shared" si="7"/>
        <v>0.021094999996421393</v>
      </c>
      <c r="I71">
        <f>+G71</f>
        <v>0.021094999996421393</v>
      </c>
      <c r="Q71" s="2">
        <f t="shared" si="8"/>
        <v>29992.089999999997</v>
      </c>
      <c r="AA71" t="s">
        <v>32</v>
      </c>
      <c r="AB71">
        <v>6</v>
      </c>
      <c r="AD71" t="s">
        <v>29</v>
      </c>
      <c r="AF71" t="s">
        <v>31</v>
      </c>
    </row>
    <row r="72" spans="1:32" ht="12.75">
      <c r="A72" s="25" t="s">
        <v>47</v>
      </c>
      <c r="B72" s="25"/>
      <c r="C72" s="26">
        <v>45020.432</v>
      </c>
      <c r="D72" s="26"/>
      <c r="E72">
        <f t="shared" si="5"/>
        <v>2344.0243452769287</v>
      </c>
      <c r="F72">
        <f t="shared" si="6"/>
        <v>2344</v>
      </c>
      <c r="G72">
        <f t="shared" si="7"/>
        <v>0.026608000000123866</v>
      </c>
      <c r="J72">
        <f aca="true" t="shared" si="9" ref="J72:J77">+G72</f>
        <v>0.026608000000123866</v>
      </c>
      <c r="O72">
        <f aca="true" t="shared" si="10" ref="O72:O112">+C$11+C$12*F72</f>
        <v>0.017087747733655397</v>
      </c>
      <c r="Q72" s="2">
        <f t="shared" si="8"/>
        <v>30001.932</v>
      </c>
      <c r="AA72" t="s">
        <v>32</v>
      </c>
      <c r="AF72" t="s">
        <v>36</v>
      </c>
    </row>
    <row r="73" spans="1:32" ht="12.75">
      <c r="A73" s="25" t="s">
        <v>47</v>
      </c>
      <c r="B73" s="25"/>
      <c r="C73" s="26">
        <v>45020.432</v>
      </c>
      <c r="D73" s="26"/>
      <c r="E73">
        <f t="shared" si="5"/>
        <v>2344.0243452769287</v>
      </c>
      <c r="F73">
        <f t="shared" si="6"/>
        <v>2344</v>
      </c>
      <c r="G73">
        <f t="shared" si="7"/>
        <v>0.026608000000123866</v>
      </c>
      <c r="J73">
        <f t="shared" si="9"/>
        <v>0.026608000000123866</v>
      </c>
      <c r="O73">
        <f t="shared" si="10"/>
        <v>0.017087747733655397</v>
      </c>
      <c r="Q73" s="2">
        <f t="shared" si="8"/>
        <v>30001.932</v>
      </c>
      <c r="AA73" t="s">
        <v>32</v>
      </c>
      <c r="AF73" t="s">
        <v>36</v>
      </c>
    </row>
    <row r="74" spans="1:32" ht="12.75">
      <c r="A74" s="25" t="s">
        <v>47</v>
      </c>
      <c r="B74" s="25"/>
      <c r="C74" s="26">
        <v>45055.406</v>
      </c>
      <c r="D74" s="26"/>
      <c r="E74">
        <f t="shared" si="5"/>
        <v>2376.02418424383</v>
      </c>
      <c r="F74">
        <f t="shared" si="6"/>
        <v>2376</v>
      </c>
      <c r="G74">
        <f t="shared" si="7"/>
        <v>0.02643200000602519</v>
      </c>
      <c r="J74">
        <f t="shared" si="9"/>
        <v>0.02643200000602519</v>
      </c>
      <c r="O74">
        <f t="shared" si="10"/>
        <v>0.017256509384087102</v>
      </c>
      <c r="Q74" s="2">
        <f t="shared" si="8"/>
        <v>30036.906000000003</v>
      </c>
      <c r="AA74" t="s">
        <v>32</v>
      </c>
      <c r="AF74" t="s">
        <v>36</v>
      </c>
    </row>
    <row r="75" spans="1:32" ht="12.75">
      <c r="A75" s="25" t="s">
        <v>47</v>
      </c>
      <c r="B75" s="25"/>
      <c r="C75" s="26">
        <v>45055.406</v>
      </c>
      <c r="D75" s="26"/>
      <c r="E75">
        <f t="shared" si="5"/>
        <v>2376.02418424383</v>
      </c>
      <c r="F75">
        <f t="shared" si="6"/>
        <v>2376</v>
      </c>
      <c r="G75">
        <f t="shared" si="7"/>
        <v>0.02643200000602519</v>
      </c>
      <c r="J75">
        <f t="shared" si="9"/>
        <v>0.02643200000602519</v>
      </c>
      <c r="O75">
        <f t="shared" si="10"/>
        <v>0.017256509384087102</v>
      </c>
      <c r="Q75" s="2">
        <f t="shared" si="8"/>
        <v>30036.906000000003</v>
      </c>
      <c r="AA75" t="s">
        <v>32</v>
      </c>
      <c r="AF75" t="s">
        <v>36</v>
      </c>
    </row>
    <row r="76" spans="1:32" ht="12.75">
      <c r="A76" s="25" t="s">
        <v>47</v>
      </c>
      <c r="B76" s="25"/>
      <c r="C76" s="26">
        <v>45055.407</v>
      </c>
      <c r="D76" s="26"/>
      <c r="E76">
        <f t="shared" si="5"/>
        <v>2376.025099204625</v>
      </c>
      <c r="F76">
        <f t="shared" si="6"/>
        <v>2376</v>
      </c>
      <c r="G76">
        <f t="shared" si="7"/>
        <v>0.02743200000259094</v>
      </c>
      <c r="J76">
        <f t="shared" si="9"/>
        <v>0.02743200000259094</v>
      </c>
      <c r="O76">
        <f t="shared" si="10"/>
        <v>0.017256509384087102</v>
      </c>
      <c r="Q76" s="2">
        <f t="shared" si="8"/>
        <v>30036.907</v>
      </c>
      <c r="AA76" t="s">
        <v>32</v>
      </c>
      <c r="AF76" t="s">
        <v>36</v>
      </c>
    </row>
    <row r="77" spans="1:32" ht="12.75">
      <c r="A77" s="25" t="s">
        <v>47</v>
      </c>
      <c r="B77" s="25"/>
      <c r="C77" s="26">
        <v>45055.41</v>
      </c>
      <c r="D77" s="26"/>
      <c r="E77">
        <f t="shared" si="5"/>
        <v>2376.0278440870247</v>
      </c>
      <c r="F77">
        <f t="shared" si="6"/>
        <v>2376</v>
      </c>
      <c r="G77">
        <f t="shared" si="7"/>
        <v>0.0304320000068401</v>
      </c>
      <c r="J77">
        <f t="shared" si="9"/>
        <v>0.0304320000068401</v>
      </c>
      <c r="O77">
        <f t="shared" si="10"/>
        <v>0.017256509384087102</v>
      </c>
      <c r="Q77" s="2">
        <f t="shared" si="8"/>
        <v>30036.910000000003</v>
      </c>
      <c r="AA77" t="s">
        <v>32</v>
      </c>
      <c r="AF77" t="s">
        <v>36</v>
      </c>
    </row>
    <row r="78" spans="1:32" ht="12.75">
      <c r="A78" s="25" t="s">
        <v>48</v>
      </c>
      <c r="B78" s="25"/>
      <c r="C78" s="26">
        <v>45398.594</v>
      </c>
      <c r="D78" s="26"/>
      <c r="E78">
        <f t="shared" si="5"/>
        <v>2690.0277507610176</v>
      </c>
      <c r="F78">
        <f t="shared" si="6"/>
        <v>2690</v>
      </c>
      <c r="G78">
        <f t="shared" si="7"/>
        <v>0.030330000001413282</v>
      </c>
      <c r="I78">
        <f aca="true" t="shared" si="11" ref="I78:I95">+G78</f>
        <v>0.030330000001413282</v>
      </c>
      <c r="O78">
        <f t="shared" si="10"/>
        <v>0.01891248307894821</v>
      </c>
      <c r="Q78" s="2">
        <f t="shared" si="8"/>
        <v>30380.093999999997</v>
      </c>
      <c r="AA78" t="s">
        <v>32</v>
      </c>
      <c r="AB78">
        <v>8</v>
      </c>
      <c r="AD78" t="s">
        <v>29</v>
      </c>
      <c r="AF78" t="s">
        <v>31</v>
      </c>
    </row>
    <row r="79" spans="1:32" ht="12.75">
      <c r="A79" s="25" t="s">
        <v>49</v>
      </c>
      <c r="B79" s="25"/>
      <c r="C79" s="26">
        <v>45644.507</v>
      </c>
      <c r="D79" s="26"/>
      <c r="E79">
        <f t="shared" si="5"/>
        <v>2915.0285056036764</v>
      </c>
      <c r="F79">
        <f t="shared" si="6"/>
        <v>2915</v>
      </c>
      <c r="G79">
        <f t="shared" si="7"/>
        <v>0.031154999996942934</v>
      </c>
      <c r="I79">
        <f t="shared" si="11"/>
        <v>0.031154999996942934</v>
      </c>
      <c r="O79">
        <f t="shared" si="10"/>
        <v>0.020099088433546138</v>
      </c>
      <c r="Q79" s="2">
        <f t="shared" si="8"/>
        <v>30626.006999999998</v>
      </c>
      <c r="AA79" t="s">
        <v>32</v>
      </c>
      <c r="AB79">
        <v>6</v>
      </c>
      <c r="AD79" t="s">
        <v>29</v>
      </c>
      <c r="AF79" t="s">
        <v>31</v>
      </c>
    </row>
    <row r="80" spans="1:32" ht="12.75">
      <c r="A80" s="25" t="s">
        <v>50</v>
      </c>
      <c r="B80" s="25"/>
      <c r="C80" s="26">
        <v>45749.427</v>
      </c>
      <c r="D80" s="26"/>
      <c r="E80">
        <f t="shared" si="5"/>
        <v>3011.026192582783</v>
      </c>
      <c r="F80">
        <f t="shared" si="6"/>
        <v>3011</v>
      </c>
      <c r="G80">
        <f t="shared" si="7"/>
        <v>0.0286270000069635</v>
      </c>
      <c r="I80">
        <f t="shared" si="11"/>
        <v>0.0286270000069635</v>
      </c>
      <c r="O80">
        <f t="shared" si="10"/>
        <v>0.020605373384841252</v>
      </c>
      <c r="Q80" s="2">
        <f t="shared" si="8"/>
        <v>30730.927000000003</v>
      </c>
      <c r="AA80" t="s">
        <v>32</v>
      </c>
      <c r="AB80">
        <v>6</v>
      </c>
      <c r="AD80" t="s">
        <v>29</v>
      </c>
      <c r="AF80" t="s">
        <v>31</v>
      </c>
    </row>
    <row r="81" spans="1:32" ht="12.75">
      <c r="A81" s="25" t="s">
        <v>51</v>
      </c>
      <c r="B81" s="25"/>
      <c r="C81" s="26">
        <v>46148.346</v>
      </c>
      <c r="D81" s="26"/>
      <c r="E81">
        <f t="shared" si="5"/>
        <v>3376.0214393614297</v>
      </c>
      <c r="F81">
        <f t="shared" si="6"/>
        <v>3376</v>
      </c>
      <c r="G81">
        <f t="shared" si="7"/>
        <v>0.023432000001776032</v>
      </c>
      <c r="I81">
        <f t="shared" si="11"/>
        <v>0.023432000001776032</v>
      </c>
      <c r="O81">
        <f t="shared" si="10"/>
        <v>0.02253031096007789</v>
      </c>
      <c r="Q81" s="2">
        <f t="shared" si="8"/>
        <v>31129.845999999998</v>
      </c>
      <c r="AA81" t="s">
        <v>32</v>
      </c>
      <c r="AB81">
        <v>6</v>
      </c>
      <c r="AD81" t="s">
        <v>29</v>
      </c>
      <c r="AF81" t="s">
        <v>31</v>
      </c>
    </row>
    <row r="82" spans="1:32" ht="12.75">
      <c r="A82" s="25" t="s">
        <v>52</v>
      </c>
      <c r="B82" s="25"/>
      <c r="C82" s="26">
        <v>46422.678</v>
      </c>
      <c r="D82" s="26"/>
      <c r="E82">
        <f t="shared" si="5"/>
        <v>3627.0244651367925</v>
      </c>
      <c r="F82">
        <f t="shared" si="6"/>
        <v>3627</v>
      </c>
      <c r="G82">
        <f t="shared" si="7"/>
        <v>0.026739000000816304</v>
      </c>
      <c r="I82">
        <f t="shared" si="11"/>
        <v>0.026739000000816304</v>
      </c>
      <c r="O82">
        <f t="shared" si="10"/>
        <v>0.023854035155651578</v>
      </c>
      <c r="Q82" s="2">
        <f t="shared" si="8"/>
        <v>31404.178</v>
      </c>
      <c r="AA82" t="s">
        <v>32</v>
      </c>
      <c r="AB82">
        <v>9</v>
      </c>
      <c r="AD82" t="s">
        <v>29</v>
      </c>
      <c r="AF82" t="s">
        <v>31</v>
      </c>
    </row>
    <row r="83" spans="1:32" ht="12.75">
      <c r="A83" s="25" t="s">
        <v>53</v>
      </c>
      <c r="B83" s="25"/>
      <c r="C83" s="26">
        <v>46762.586</v>
      </c>
      <c r="D83" s="26"/>
      <c r="E83">
        <f t="shared" si="5"/>
        <v>3938.0269602348926</v>
      </c>
      <c r="F83">
        <f t="shared" si="6"/>
        <v>3938</v>
      </c>
      <c r="G83">
        <f t="shared" si="7"/>
        <v>0.02946600000723265</v>
      </c>
      <c r="I83">
        <f t="shared" si="11"/>
        <v>0.02946600000723265</v>
      </c>
      <c r="O83">
        <f t="shared" si="10"/>
        <v>0.025494187445784713</v>
      </c>
      <c r="Q83" s="2">
        <f t="shared" si="8"/>
        <v>31744.086000000003</v>
      </c>
      <c r="AA83" t="s">
        <v>32</v>
      </c>
      <c r="AB83">
        <v>6</v>
      </c>
      <c r="AD83" t="s">
        <v>29</v>
      </c>
      <c r="AF83" t="s">
        <v>31</v>
      </c>
    </row>
    <row r="84" spans="1:32" ht="12.75">
      <c r="A84" s="25" t="s">
        <v>54</v>
      </c>
      <c r="B84" s="25"/>
      <c r="C84" s="26">
        <v>46877.352</v>
      </c>
      <c r="D84" s="26"/>
      <c r="E84">
        <f t="shared" si="5"/>
        <v>4043.0333512360667</v>
      </c>
      <c r="F84">
        <f t="shared" si="6"/>
        <v>4043</v>
      </c>
      <c r="G84">
        <f t="shared" si="7"/>
        <v>0.036450999999942724</v>
      </c>
      <c r="I84">
        <f t="shared" si="11"/>
        <v>0.036450999999942724</v>
      </c>
      <c r="O84">
        <f t="shared" si="10"/>
        <v>0.026047936611263745</v>
      </c>
      <c r="Q84" s="2">
        <f t="shared" si="8"/>
        <v>31858.852</v>
      </c>
      <c r="AA84" t="s">
        <v>32</v>
      </c>
      <c r="AB84">
        <v>6</v>
      </c>
      <c r="AD84" t="s">
        <v>29</v>
      </c>
      <c r="AF84" t="s">
        <v>31</v>
      </c>
    </row>
    <row r="85" spans="1:32" ht="12.75">
      <c r="A85" s="25" t="s">
        <v>55</v>
      </c>
      <c r="B85" s="25"/>
      <c r="C85" s="26">
        <v>47207.42</v>
      </c>
      <c r="D85" s="26"/>
      <c r="E85">
        <f aca="true" t="shared" si="12" ref="E85:E112">+(C85-C$7)/C$8</f>
        <v>4345.032632076878</v>
      </c>
      <c r="F85">
        <f aca="true" t="shared" si="13" ref="F85:F115">ROUND(2*E85,0)/2</f>
        <v>4345</v>
      </c>
      <c r="G85">
        <f aca="true" t="shared" si="14" ref="G85:G112">+C85-(C$7+F85*C$8)</f>
        <v>0.03566500000306405</v>
      </c>
      <c r="I85">
        <f t="shared" si="11"/>
        <v>0.03566500000306405</v>
      </c>
      <c r="O85">
        <f t="shared" si="10"/>
        <v>0.027640624687212963</v>
      </c>
      <c r="Q85" s="2">
        <f aca="true" t="shared" si="15" ref="Q85:Q112">+C85-15018.5</f>
        <v>32188.92</v>
      </c>
      <c r="AA85" t="s">
        <v>32</v>
      </c>
      <c r="AB85">
        <v>7</v>
      </c>
      <c r="AD85" t="s">
        <v>29</v>
      </c>
      <c r="AF85" t="s">
        <v>31</v>
      </c>
    </row>
    <row r="86" spans="1:32" ht="12.75">
      <c r="A86" s="25" t="s">
        <v>56</v>
      </c>
      <c r="B86" s="25"/>
      <c r="C86" s="26">
        <v>47524.372</v>
      </c>
      <c r="D86" s="26"/>
      <c r="E86">
        <f t="shared" si="12"/>
        <v>4635.031287084509</v>
      </c>
      <c r="F86">
        <f t="shared" si="13"/>
        <v>4635</v>
      </c>
      <c r="G86">
        <f t="shared" si="14"/>
        <v>0.034195000007457566</v>
      </c>
      <c r="I86">
        <f t="shared" si="11"/>
        <v>0.034195000007457566</v>
      </c>
      <c r="O86">
        <f t="shared" si="10"/>
        <v>0.029170027144250293</v>
      </c>
      <c r="Q86" s="2">
        <f t="shared" si="15"/>
        <v>32505.872000000003</v>
      </c>
      <c r="AA86" t="s">
        <v>32</v>
      </c>
      <c r="AB86">
        <v>8</v>
      </c>
      <c r="AD86" t="s">
        <v>29</v>
      </c>
      <c r="AF86" t="s">
        <v>31</v>
      </c>
    </row>
    <row r="87" spans="1:32" ht="12.75">
      <c r="A87" s="25" t="s">
        <v>57</v>
      </c>
      <c r="B87" s="25"/>
      <c r="C87" s="26">
        <v>47924.386</v>
      </c>
      <c r="D87" s="26"/>
      <c r="E87">
        <f t="shared" si="12"/>
        <v>5001.028415937519</v>
      </c>
      <c r="F87">
        <f t="shared" si="13"/>
        <v>5001</v>
      </c>
      <c r="G87">
        <f t="shared" si="14"/>
        <v>0.031057000000146218</v>
      </c>
      <c r="I87">
        <f t="shared" si="11"/>
        <v>0.031057000000146218</v>
      </c>
      <c r="O87">
        <f t="shared" si="10"/>
        <v>0.03110023852106292</v>
      </c>
      <c r="Q87" s="2">
        <f t="shared" si="15"/>
        <v>32905.886</v>
      </c>
      <c r="AA87" t="s">
        <v>32</v>
      </c>
      <c r="AB87">
        <v>6</v>
      </c>
      <c r="AD87" t="s">
        <v>29</v>
      </c>
      <c r="AF87" t="s">
        <v>31</v>
      </c>
    </row>
    <row r="88" spans="1:32" ht="12.75">
      <c r="A88" s="25" t="s">
        <v>59</v>
      </c>
      <c r="B88" s="25"/>
      <c r="C88" s="26">
        <v>48290.525</v>
      </c>
      <c r="D88" s="26">
        <v>0.003</v>
      </c>
      <c r="E88">
        <f t="shared" si="12"/>
        <v>5336.0312477411935</v>
      </c>
      <c r="F88">
        <f t="shared" si="13"/>
        <v>5336</v>
      </c>
      <c r="G88">
        <f t="shared" si="14"/>
        <v>0.034152000000176486</v>
      </c>
      <c r="I88">
        <f t="shared" si="11"/>
        <v>0.034152000000176486</v>
      </c>
      <c r="O88">
        <f t="shared" si="10"/>
        <v>0.032866962049019836</v>
      </c>
      <c r="Q88" s="2">
        <f t="shared" si="15"/>
        <v>33272.025</v>
      </c>
      <c r="AA88" t="s">
        <v>32</v>
      </c>
      <c r="AB88">
        <v>23</v>
      </c>
      <c r="AD88" t="s">
        <v>58</v>
      </c>
      <c r="AF88" t="s">
        <v>31</v>
      </c>
    </row>
    <row r="89" spans="1:32" ht="12.75">
      <c r="A89" s="25" t="s">
        <v>60</v>
      </c>
      <c r="B89" s="25"/>
      <c r="C89" s="26">
        <v>48712.397</v>
      </c>
      <c r="D89" s="26">
        <v>0.005</v>
      </c>
      <c r="E89">
        <f t="shared" si="12"/>
        <v>5722.027589727917</v>
      </c>
      <c r="F89">
        <f t="shared" si="13"/>
        <v>5722</v>
      </c>
      <c r="G89">
        <f t="shared" si="14"/>
        <v>0.03015400000003865</v>
      </c>
      <c r="I89">
        <f t="shared" si="11"/>
        <v>0.03015400000003865</v>
      </c>
      <c r="O89">
        <f t="shared" si="10"/>
        <v>0.034902649457352275</v>
      </c>
      <c r="Q89" s="2">
        <f t="shared" si="15"/>
        <v>33693.897</v>
      </c>
      <c r="AA89" t="s">
        <v>32</v>
      </c>
      <c r="AB89">
        <v>7</v>
      </c>
      <c r="AD89" t="s">
        <v>29</v>
      </c>
      <c r="AF89" t="s">
        <v>31</v>
      </c>
    </row>
    <row r="90" spans="1:32" ht="12.75">
      <c r="A90" s="25" t="s">
        <v>61</v>
      </c>
      <c r="B90" s="25"/>
      <c r="C90" s="26">
        <v>49032.637</v>
      </c>
      <c r="D90" s="26">
        <v>0.004</v>
      </c>
      <c r="E90">
        <f t="shared" si="12"/>
        <v>6015.034635841031</v>
      </c>
      <c r="F90">
        <f t="shared" si="13"/>
        <v>6015</v>
      </c>
      <c r="G90">
        <f t="shared" si="14"/>
        <v>0.03785500000230968</v>
      </c>
      <c r="I90">
        <f t="shared" si="11"/>
        <v>0.03785500000230968</v>
      </c>
      <c r="O90">
        <f t="shared" si="10"/>
        <v>0.03644787331911758</v>
      </c>
      <c r="Q90" s="2">
        <f t="shared" si="15"/>
        <v>34014.137</v>
      </c>
      <c r="AA90" t="s">
        <v>32</v>
      </c>
      <c r="AB90">
        <v>6</v>
      </c>
      <c r="AD90" t="s">
        <v>29</v>
      </c>
      <c r="AF90" t="s">
        <v>31</v>
      </c>
    </row>
    <row r="91" spans="1:32" ht="12.75">
      <c r="A91" s="25" t="s">
        <v>62</v>
      </c>
      <c r="B91" s="25"/>
      <c r="C91" s="26">
        <v>49372.54</v>
      </c>
      <c r="D91" s="26"/>
      <c r="E91">
        <f t="shared" si="12"/>
        <v>6326.032556135135</v>
      </c>
      <c r="F91">
        <f t="shared" si="13"/>
        <v>6326</v>
      </c>
      <c r="G91">
        <f t="shared" si="14"/>
        <v>0.035582000004069414</v>
      </c>
      <c r="I91">
        <f t="shared" si="11"/>
        <v>0.035582000004069414</v>
      </c>
      <c r="O91">
        <f t="shared" si="10"/>
        <v>0.03808802560925072</v>
      </c>
      <c r="Q91" s="2">
        <f t="shared" si="15"/>
        <v>34354.04</v>
      </c>
      <c r="AA91" t="s">
        <v>32</v>
      </c>
      <c r="AB91">
        <v>6</v>
      </c>
      <c r="AD91" t="s">
        <v>29</v>
      </c>
      <c r="AF91" t="s">
        <v>31</v>
      </c>
    </row>
    <row r="92" spans="1:32" ht="12.75">
      <c r="A92" s="25" t="s">
        <v>63</v>
      </c>
      <c r="B92" s="25"/>
      <c r="C92" s="26">
        <v>49749.611</v>
      </c>
      <c r="D92" s="26">
        <v>0.004</v>
      </c>
      <c r="E92">
        <f t="shared" si="12"/>
        <v>6671.037739388054</v>
      </c>
      <c r="F92">
        <f t="shared" si="13"/>
        <v>6671</v>
      </c>
      <c r="G92">
        <f t="shared" si="14"/>
        <v>0.04124700000102166</v>
      </c>
      <c r="I92">
        <f t="shared" si="11"/>
        <v>0.04124700000102166</v>
      </c>
      <c r="O92">
        <f t="shared" si="10"/>
        <v>0.03990748715296754</v>
      </c>
      <c r="Q92" s="2">
        <f t="shared" si="15"/>
        <v>34731.111</v>
      </c>
      <c r="AA92" t="s">
        <v>32</v>
      </c>
      <c r="AB92">
        <v>6</v>
      </c>
      <c r="AD92" t="s">
        <v>29</v>
      </c>
      <c r="AF92" t="s">
        <v>31</v>
      </c>
    </row>
    <row r="93" spans="1:32" ht="12.75">
      <c r="A93" s="25" t="s">
        <v>64</v>
      </c>
      <c r="B93" s="25"/>
      <c r="C93" s="26">
        <v>50396.621</v>
      </c>
      <c r="D93" s="26">
        <v>0.006</v>
      </c>
      <c r="E93">
        <f t="shared" si="12"/>
        <v>7263.02652562851</v>
      </c>
      <c r="F93">
        <f t="shared" si="13"/>
        <v>7263</v>
      </c>
      <c r="G93">
        <f t="shared" si="14"/>
        <v>0.028990999999223277</v>
      </c>
      <c r="I93">
        <f t="shared" si="11"/>
        <v>0.028990999999223277</v>
      </c>
      <c r="O93">
        <f t="shared" si="10"/>
        <v>0.043029577685954085</v>
      </c>
      <c r="Q93" s="2">
        <f t="shared" si="15"/>
        <v>35378.121</v>
      </c>
      <c r="AA93" t="s">
        <v>32</v>
      </c>
      <c r="AB93">
        <v>5</v>
      </c>
      <c r="AD93" t="s">
        <v>29</v>
      </c>
      <c r="AF93" t="s">
        <v>31</v>
      </c>
    </row>
    <row r="94" spans="1:32" ht="12.75">
      <c r="A94" s="25" t="s">
        <v>66</v>
      </c>
      <c r="B94" s="25"/>
      <c r="C94" s="26">
        <v>50478.597</v>
      </c>
      <c r="D94" s="26">
        <v>0.003</v>
      </c>
      <c r="E94">
        <f t="shared" si="12"/>
        <v>7338.031352046724</v>
      </c>
      <c r="F94">
        <f t="shared" si="13"/>
        <v>7338</v>
      </c>
      <c r="G94">
        <f t="shared" si="14"/>
        <v>0.034266000002389774</v>
      </c>
      <c r="I94">
        <f t="shared" si="11"/>
        <v>0.034266000002389774</v>
      </c>
      <c r="O94">
        <f t="shared" si="10"/>
        <v>0.04342511280415339</v>
      </c>
      <c r="Q94" s="2">
        <f t="shared" si="15"/>
        <v>35460.097</v>
      </c>
      <c r="AA94" t="s">
        <v>65</v>
      </c>
      <c r="AB94">
        <v>32</v>
      </c>
      <c r="AD94" t="s">
        <v>58</v>
      </c>
      <c r="AF94" t="s">
        <v>31</v>
      </c>
    </row>
    <row r="95" spans="1:32" ht="12.75">
      <c r="A95" s="25" t="s">
        <v>64</v>
      </c>
      <c r="B95" s="25"/>
      <c r="C95" s="26">
        <v>50487.342</v>
      </c>
      <c r="D95" s="26">
        <v>0.0007</v>
      </c>
      <c r="E95">
        <f t="shared" si="12"/>
        <v>7346.032684229643</v>
      </c>
      <c r="F95">
        <f t="shared" si="13"/>
        <v>7346</v>
      </c>
      <c r="G95">
        <f t="shared" si="14"/>
        <v>0.035722000000532717</v>
      </c>
      <c r="I95">
        <f t="shared" si="11"/>
        <v>0.035722000000532717</v>
      </c>
      <c r="O95">
        <f t="shared" si="10"/>
        <v>0.04346730321676132</v>
      </c>
      <c r="Q95" s="2">
        <f t="shared" si="15"/>
        <v>35468.842</v>
      </c>
      <c r="AA95" t="s">
        <v>65</v>
      </c>
      <c r="AB95">
        <v>15</v>
      </c>
      <c r="AD95" t="s">
        <v>67</v>
      </c>
      <c r="AF95" t="s">
        <v>31</v>
      </c>
    </row>
    <row r="96" spans="1:17" ht="12.75">
      <c r="A96" s="25" t="s">
        <v>70</v>
      </c>
      <c r="B96" s="27"/>
      <c r="C96" s="26">
        <v>50888.4525</v>
      </c>
      <c r="D96" s="26">
        <v>0.0018</v>
      </c>
      <c r="E96">
        <f t="shared" si="12"/>
        <v>7713.0330675982195</v>
      </c>
      <c r="F96">
        <f t="shared" si="13"/>
        <v>7713</v>
      </c>
      <c r="G96">
        <f t="shared" si="14"/>
        <v>0.036141000004136004</v>
      </c>
      <c r="K96">
        <f>G96</f>
        <v>0.036141000004136004</v>
      </c>
      <c r="O96">
        <f t="shared" si="10"/>
        <v>0.04540278839514994</v>
      </c>
      <c r="Q96" s="2">
        <f t="shared" si="15"/>
        <v>35869.9525</v>
      </c>
    </row>
    <row r="97" spans="1:17" ht="12.75">
      <c r="A97" s="25" t="s">
        <v>68</v>
      </c>
      <c r="B97" s="28" t="s">
        <v>69</v>
      </c>
      <c r="C97" s="29">
        <v>51195.5711</v>
      </c>
      <c r="D97" s="29">
        <v>0.002</v>
      </c>
      <c r="E97">
        <f t="shared" si="12"/>
        <v>7994.034547089832</v>
      </c>
      <c r="F97">
        <f t="shared" si="13"/>
        <v>7994</v>
      </c>
      <c r="G97">
        <f t="shared" si="14"/>
        <v>0.0377580000058515</v>
      </c>
      <c r="H97" s="9"/>
      <c r="K97">
        <f>G97</f>
        <v>0.0377580000058515</v>
      </c>
      <c r="O97">
        <f t="shared" si="10"/>
        <v>0.04688472663800335</v>
      </c>
      <c r="Q97" s="2">
        <f t="shared" si="15"/>
        <v>36177.0711</v>
      </c>
    </row>
    <row r="98" spans="1:17" ht="12.75">
      <c r="A98" s="25" t="s">
        <v>68</v>
      </c>
      <c r="B98" s="28" t="s">
        <v>69</v>
      </c>
      <c r="C98" s="29">
        <v>51241.4742</v>
      </c>
      <c r="D98" s="29">
        <v>0.003</v>
      </c>
      <c r="E98">
        <f t="shared" si="12"/>
        <v>8036.034084119664</v>
      </c>
      <c r="F98">
        <f t="shared" si="13"/>
        <v>8036</v>
      </c>
      <c r="G98">
        <f t="shared" si="14"/>
        <v>0.037251999994623475</v>
      </c>
      <c r="H98" s="9"/>
      <c r="K98">
        <f>G98</f>
        <v>0.037251999994623475</v>
      </c>
      <c r="O98">
        <f t="shared" si="10"/>
        <v>0.04710622630419496</v>
      </c>
      <c r="Q98" s="2">
        <f t="shared" si="15"/>
        <v>36222.9742</v>
      </c>
    </row>
    <row r="99" spans="1:17" ht="12.75">
      <c r="A99" s="52" t="s">
        <v>363</v>
      </c>
      <c r="B99" s="54" t="s">
        <v>69</v>
      </c>
      <c r="C99" s="53">
        <v>52264.482</v>
      </c>
      <c r="D99" s="53" t="s">
        <v>103</v>
      </c>
      <c r="E99">
        <f t="shared" si="12"/>
        <v>8972.046117684093</v>
      </c>
      <c r="F99">
        <f t="shared" si="13"/>
        <v>8972</v>
      </c>
      <c r="G99">
        <f t="shared" si="14"/>
        <v>0.05040400000871159</v>
      </c>
      <c r="I99">
        <f>+G99</f>
        <v>0.05040400000871159</v>
      </c>
      <c r="O99">
        <f t="shared" si="10"/>
        <v>0.05204250457932234</v>
      </c>
      <c r="Q99" s="2">
        <f t="shared" si="15"/>
        <v>37245.982</v>
      </c>
    </row>
    <row r="100" spans="1:17" ht="12.75">
      <c r="A100" s="30" t="s">
        <v>73</v>
      </c>
      <c r="B100" s="28"/>
      <c r="C100" s="26">
        <v>53451.426</v>
      </c>
      <c r="D100" s="26">
        <v>0.005</v>
      </c>
      <c r="E100">
        <f t="shared" si="12"/>
        <v>10058.05334770432</v>
      </c>
      <c r="F100">
        <f t="shared" si="13"/>
        <v>10058</v>
      </c>
      <c r="G100">
        <f t="shared" si="14"/>
        <v>0.058305999998992775</v>
      </c>
      <c r="H100" s="9"/>
      <c r="J100">
        <f>G100</f>
        <v>0.058305999998992775</v>
      </c>
      <c r="O100">
        <f t="shared" si="10"/>
        <v>0.05776985309084834</v>
      </c>
      <c r="Q100" s="2">
        <f t="shared" si="15"/>
        <v>38432.926</v>
      </c>
    </row>
    <row r="101" spans="1:17" ht="12.75">
      <c r="A101" s="31" t="s">
        <v>80</v>
      </c>
      <c r="B101" s="55" t="s">
        <v>81</v>
      </c>
      <c r="C101" s="31">
        <v>54150.3621</v>
      </c>
      <c r="D101" s="31">
        <v>0.002</v>
      </c>
      <c r="E101" s="56">
        <f t="shared" si="12"/>
        <v>10697.552479864</v>
      </c>
      <c r="F101">
        <f t="shared" si="13"/>
        <v>10697.5</v>
      </c>
      <c r="G101">
        <f t="shared" si="14"/>
        <v>0.057357500001671724</v>
      </c>
      <c r="H101" s="9"/>
      <c r="J101">
        <f>G101</f>
        <v>0.057357500001671724</v>
      </c>
      <c r="O101">
        <f t="shared" si="10"/>
        <v>0.06114244919869445</v>
      </c>
      <c r="Q101" s="2">
        <f t="shared" si="15"/>
        <v>39131.8621</v>
      </c>
    </row>
    <row r="102" spans="1:17" ht="12.75">
      <c r="A102" s="57" t="s">
        <v>437</v>
      </c>
      <c r="B102" s="58" t="s">
        <v>69</v>
      </c>
      <c r="C102" s="59">
        <v>54452.563</v>
      </c>
      <c r="D102" s="59">
        <v>0.004</v>
      </c>
      <c r="E102" s="56">
        <f t="shared" si="12"/>
        <v>10974.054456636808</v>
      </c>
      <c r="F102">
        <f t="shared" si="13"/>
        <v>10974</v>
      </c>
      <c r="G102">
        <f t="shared" si="14"/>
        <v>0.059518000001844484</v>
      </c>
      <c r="H102" s="9"/>
      <c r="I102">
        <f>G102</f>
        <v>0.059518000001844484</v>
      </c>
      <c r="O102">
        <f t="shared" si="10"/>
        <v>0.0626006553344559</v>
      </c>
      <c r="Q102" s="2">
        <f t="shared" si="15"/>
        <v>39434.063</v>
      </c>
    </row>
    <row r="103" spans="1:17" ht="12.75">
      <c r="A103" s="31" t="s">
        <v>82</v>
      </c>
      <c r="B103" s="55" t="s">
        <v>69</v>
      </c>
      <c r="C103" s="31">
        <v>54509.3965</v>
      </c>
      <c r="D103" s="31">
        <v>0.0013</v>
      </c>
      <c r="E103" s="56">
        <f t="shared" si="12"/>
        <v>11026.05488117862</v>
      </c>
      <c r="F103">
        <f t="shared" si="13"/>
        <v>11026</v>
      </c>
      <c r="G103">
        <f t="shared" si="14"/>
        <v>0.059982000006129965</v>
      </c>
      <c r="H103" s="9"/>
      <c r="J103">
        <f>G103</f>
        <v>0.059982000006129965</v>
      </c>
      <c r="O103">
        <f t="shared" si="10"/>
        <v>0.06287489301640742</v>
      </c>
      <c r="Q103" s="2">
        <f t="shared" si="15"/>
        <v>39490.8965</v>
      </c>
    </row>
    <row r="104" spans="1:17" ht="12.75">
      <c r="A104" s="37" t="s">
        <v>84</v>
      </c>
      <c r="B104" s="38" t="s">
        <v>69</v>
      </c>
      <c r="C104" s="37">
        <v>55157.5175</v>
      </c>
      <c r="D104" s="37">
        <v>0.0001</v>
      </c>
      <c r="E104" s="56">
        <f t="shared" si="12"/>
        <v>11619.060188866211</v>
      </c>
      <c r="F104">
        <f t="shared" si="13"/>
        <v>11619</v>
      </c>
      <c r="G104">
        <f t="shared" si="14"/>
        <v>0.06578300000546733</v>
      </c>
      <c r="H104" s="9"/>
      <c r="K104">
        <f>G104</f>
        <v>0.06578300000546733</v>
      </c>
      <c r="O104">
        <f t="shared" si="10"/>
        <v>0.06600225735096996</v>
      </c>
      <c r="Q104" s="2">
        <f t="shared" si="15"/>
        <v>40139.0175</v>
      </c>
    </row>
    <row r="105" spans="1:17" ht="12.75">
      <c r="A105" s="60" t="s">
        <v>87</v>
      </c>
      <c r="B105" s="61" t="s">
        <v>81</v>
      </c>
      <c r="C105" s="62">
        <v>55290.3103</v>
      </c>
      <c r="D105" s="62">
        <v>0.0002</v>
      </c>
      <c r="E105" s="56">
        <f t="shared" si="12"/>
        <v>11740.560395189867</v>
      </c>
      <c r="F105">
        <f t="shared" si="13"/>
        <v>11740.5</v>
      </c>
      <c r="G105">
        <f t="shared" si="14"/>
        <v>0.06600849999813363</v>
      </c>
      <c r="H105" s="9"/>
      <c r="K105">
        <f>G105</f>
        <v>0.06600849999813363</v>
      </c>
      <c r="O105">
        <f t="shared" si="10"/>
        <v>0.06664302424245283</v>
      </c>
      <c r="Q105" s="2">
        <f t="shared" si="15"/>
        <v>40271.8103</v>
      </c>
    </row>
    <row r="106" spans="1:17" ht="12.75">
      <c r="A106" s="57" t="s">
        <v>88</v>
      </c>
      <c r="B106" s="55" t="s">
        <v>81</v>
      </c>
      <c r="C106" s="31">
        <v>55314.35458</v>
      </c>
      <c r="D106" s="31">
        <v>0.0003</v>
      </c>
      <c r="E106" s="56">
        <f t="shared" si="12"/>
        <v>11762.559968818137</v>
      </c>
      <c r="F106">
        <f t="shared" si="13"/>
        <v>11762.5</v>
      </c>
      <c r="G106">
        <f t="shared" si="14"/>
        <v>0.06554250000044703</v>
      </c>
      <c r="H106" s="9"/>
      <c r="I106">
        <f>G106</f>
        <v>0.06554250000044703</v>
      </c>
      <c r="O106">
        <f t="shared" si="10"/>
        <v>0.06675904787712464</v>
      </c>
      <c r="Q106" s="2">
        <f t="shared" si="15"/>
        <v>40295.85458</v>
      </c>
    </row>
    <row r="107" spans="1:17" ht="12.75">
      <c r="A107" s="60" t="s">
        <v>87</v>
      </c>
      <c r="B107" s="61" t="s">
        <v>69</v>
      </c>
      <c r="C107" s="62">
        <v>55522.5645</v>
      </c>
      <c r="D107" s="62">
        <v>0.0001</v>
      </c>
      <c r="E107" s="56">
        <f t="shared" si="12"/>
        <v>11953.063883477915</v>
      </c>
      <c r="F107">
        <f t="shared" si="13"/>
        <v>11953</v>
      </c>
      <c r="G107">
        <f t="shared" si="14"/>
        <v>0.06982100000459468</v>
      </c>
      <c r="H107" s="9"/>
      <c r="K107">
        <f>G107</f>
        <v>0.06982100000459468</v>
      </c>
      <c r="O107">
        <f t="shared" si="10"/>
        <v>0.06776370707735088</v>
      </c>
      <c r="Q107" s="2">
        <f t="shared" si="15"/>
        <v>40504.0645</v>
      </c>
    </row>
    <row r="108" spans="1:17" ht="12.75">
      <c r="A108" s="37" t="s">
        <v>91</v>
      </c>
      <c r="B108" s="38" t="s">
        <v>69</v>
      </c>
      <c r="C108" s="37">
        <v>55602.35</v>
      </c>
      <c r="D108" s="37">
        <v>0.003</v>
      </c>
      <c r="E108" s="56">
        <f t="shared" si="12"/>
        <v>12026.064488267</v>
      </c>
      <c r="F108">
        <f t="shared" si="13"/>
        <v>12026</v>
      </c>
      <c r="G108">
        <f t="shared" si="14"/>
        <v>0.07048200000281213</v>
      </c>
      <c r="H108" s="9"/>
      <c r="I108">
        <f>G108</f>
        <v>0.07048200000281213</v>
      </c>
      <c r="O108">
        <f t="shared" si="10"/>
        <v>0.06814869459239821</v>
      </c>
      <c r="Q108" s="2">
        <f t="shared" si="15"/>
        <v>40583.85</v>
      </c>
    </row>
    <row r="109" spans="1:17" ht="12.75">
      <c r="A109" s="37" t="s">
        <v>90</v>
      </c>
      <c r="B109" s="38" t="s">
        <v>69</v>
      </c>
      <c r="C109" s="37">
        <v>55650.4399</v>
      </c>
      <c r="D109" s="37">
        <v>0.0001</v>
      </c>
      <c r="E109" s="56">
        <f t="shared" si="12"/>
        <v>12070.064861571005</v>
      </c>
      <c r="F109">
        <f t="shared" si="13"/>
        <v>12070</v>
      </c>
      <c r="G109">
        <f t="shared" si="14"/>
        <v>0.07089000000269152</v>
      </c>
      <c r="H109" s="9"/>
      <c r="J109">
        <f>G109</f>
        <v>0.07089000000269152</v>
      </c>
      <c r="O109">
        <f t="shared" si="10"/>
        <v>0.06838074186174181</v>
      </c>
      <c r="Q109" s="2">
        <f t="shared" si="15"/>
        <v>40631.9399</v>
      </c>
    </row>
    <row r="110" spans="1:17" ht="12.75">
      <c r="A110" s="37" t="s">
        <v>89</v>
      </c>
      <c r="B110" s="38" t="s">
        <v>69</v>
      </c>
      <c r="C110" s="37">
        <v>55653.7191</v>
      </c>
      <c r="D110" s="37">
        <v>0.0002</v>
      </c>
      <c r="E110" s="56">
        <f t="shared" si="12"/>
        <v>12073.065201021465</v>
      </c>
      <c r="F110">
        <f t="shared" si="13"/>
        <v>12073</v>
      </c>
      <c r="G110">
        <f t="shared" si="14"/>
        <v>0.07126100000459701</v>
      </c>
      <c r="H110" s="9"/>
      <c r="K110">
        <f>G110</f>
        <v>0.07126100000459701</v>
      </c>
      <c r="O110">
        <f t="shared" si="10"/>
        <v>0.06839656326646978</v>
      </c>
      <c r="Q110" s="2">
        <f t="shared" si="15"/>
        <v>40635.2191</v>
      </c>
    </row>
    <row r="111" spans="1:17" ht="12.75">
      <c r="A111" s="63" t="s">
        <v>92</v>
      </c>
      <c r="B111" s="64" t="s">
        <v>69</v>
      </c>
      <c r="C111" s="63">
        <v>56743.3902</v>
      </c>
      <c r="D111" s="63">
        <v>0.0025</v>
      </c>
      <c r="E111" s="56">
        <f t="shared" si="12"/>
        <v>13070.071540784838</v>
      </c>
      <c r="F111">
        <f t="shared" si="13"/>
        <v>13070</v>
      </c>
      <c r="G111">
        <f t="shared" si="14"/>
        <v>0.07819000000745291</v>
      </c>
      <c r="H111" s="9"/>
      <c r="J111">
        <f>G111</f>
        <v>0.07819000000745291</v>
      </c>
      <c r="O111">
        <f t="shared" si="10"/>
        <v>0.07365454343773259</v>
      </c>
      <c r="Q111" s="2">
        <f t="shared" si="15"/>
        <v>41724.8902</v>
      </c>
    </row>
    <row r="112" spans="1:17" ht="12.75">
      <c r="A112" s="65" t="s">
        <v>93</v>
      </c>
      <c r="B112" s="58" t="s">
        <v>69</v>
      </c>
      <c r="C112" s="59">
        <v>57072.367</v>
      </c>
      <c r="D112" s="59">
        <v>0.001</v>
      </c>
      <c r="E112" s="56">
        <f t="shared" si="12"/>
        <v>13371.07241640232</v>
      </c>
      <c r="F112">
        <f t="shared" si="13"/>
        <v>13371</v>
      </c>
      <c r="G112">
        <f t="shared" si="14"/>
        <v>0.07914699999673758</v>
      </c>
      <c r="H112" s="9"/>
      <c r="I112">
        <f>G112</f>
        <v>0.07914699999673758</v>
      </c>
      <c r="O112">
        <f t="shared" si="10"/>
        <v>0.07524195771210582</v>
      </c>
      <c r="Q112" s="2">
        <f t="shared" si="15"/>
        <v>42053.867</v>
      </c>
    </row>
    <row r="113" spans="1:17" ht="12.75">
      <c r="A113" s="66" t="s">
        <v>0</v>
      </c>
      <c r="B113" s="67" t="s">
        <v>69</v>
      </c>
      <c r="C113" s="67">
        <v>57843.4391</v>
      </c>
      <c r="D113" s="67">
        <v>0.0016</v>
      </c>
      <c r="E113" s="56">
        <f>+(C113-C$7)/C$8</f>
        <v>14076.573160722934</v>
      </c>
      <c r="F113">
        <f t="shared" si="13"/>
        <v>14076.5</v>
      </c>
      <c r="G113">
        <f>+C113-(C$7+F113*C$8)</f>
        <v>0.07996050000656396</v>
      </c>
      <c r="H113" s="9"/>
      <c r="I113">
        <f>G113</f>
        <v>0.07996050000656396</v>
      </c>
      <c r="O113">
        <f>+C$11+C$12*F113</f>
        <v>0.07896262472396733</v>
      </c>
      <c r="Q113" s="2">
        <f>+C113-15018.5</f>
        <v>42824.9391</v>
      </c>
    </row>
    <row r="114" spans="1:17" ht="12.75">
      <c r="A114" s="68" t="s">
        <v>438</v>
      </c>
      <c r="B114" s="69" t="s">
        <v>69</v>
      </c>
      <c r="C114" s="70">
        <v>58493.1935</v>
      </c>
      <c r="D114" s="70" t="s">
        <v>102</v>
      </c>
      <c r="E114" s="56">
        <f>+(C114-C$7)/C$8</f>
        <v>14671.0729653788</v>
      </c>
      <c r="F114">
        <f t="shared" si="13"/>
        <v>14671</v>
      </c>
      <c r="G114">
        <f>+C114-(C$7+F114*C$8)</f>
        <v>0.07974700000340817</v>
      </c>
      <c r="H114" s="9"/>
      <c r="K114">
        <f>G114</f>
        <v>0.07974700000340817</v>
      </c>
      <c r="O114">
        <f>+C$11+C$12*F114</f>
        <v>0.08209789976089385</v>
      </c>
      <c r="Q114" s="2">
        <f>+C114-15018.5</f>
        <v>43474.6935</v>
      </c>
    </row>
    <row r="115" spans="1:17" ht="12.75">
      <c r="A115" s="71" t="s">
        <v>439</v>
      </c>
      <c r="B115" s="72" t="s">
        <v>69</v>
      </c>
      <c r="C115" s="73">
        <v>58869.1645</v>
      </c>
      <c r="D115" s="73" t="s">
        <v>102</v>
      </c>
      <c r="E115" s="56">
        <f>+(C115-C$7)/C$8</f>
        <v>15015.071691753366</v>
      </c>
      <c r="F115">
        <f t="shared" si="13"/>
        <v>15015</v>
      </c>
      <c r="G115">
        <f>+C115-(C$7+F115*C$8)</f>
        <v>0.07835500000510365</v>
      </c>
      <c r="H115" s="9"/>
      <c r="K115">
        <f>G115</f>
        <v>0.07835500000510365</v>
      </c>
      <c r="O115">
        <f>+C$11+C$12*F115</f>
        <v>0.08391208750303468</v>
      </c>
      <c r="Q115" s="2">
        <f>+C115-15018.5</f>
        <v>43850.6645</v>
      </c>
    </row>
    <row r="116" spans="1:4" ht="12.75">
      <c r="A116" s="25"/>
      <c r="B116" s="27"/>
      <c r="C116" s="26"/>
      <c r="D116" s="26"/>
    </row>
    <row r="117" spans="1:4" ht="12.75">
      <c r="A117" s="25"/>
      <c r="B117" s="27"/>
      <c r="C117" s="26"/>
      <c r="D117" s="26"/>
    </row>
    <row r="118" spans="1:4" ht="12.75">
      <c r="A118" s="25"/>
      <c r="B118" s="27"/>
      <c r="C118" s="26"/>
      <c r="D118" s="26"/>
    </row>
    <row r="119" spans="1:4" ht="12.75">
      <c r="A119" s="25"/>
      <c r="B119" s="27"/>
      <c r="C119" s="26"/>
      <c r="D119" s="26"/>
    </row>
    <row r="120" spans="1:4" ht="12.75">
      <c r="A120" s="25"/>
      <c r="B120" s="27"/>
      <c r="C120" s="26"/>
      <c r="D120" s="26"/>
    </row>
    <row r="121" spans="1:4" ht="12.75">
      <c r="A121" s="25"/>
      <c r="B121" s="27"/>
      <c r="C121" s="26"/>
      <c r="D121" s="26"/>
    </row>
    <row r="122" spans="1:4" ht="12.75">
      <c r="A122" s="25"/>
      <c r="B122" s="27"/>
      <c r="C122" s="26"/>
      <c r="D122" s="26"/>
    </row>
    <row r="123" spans="1:4" ht="12.75">
      <c r="A123" s="25"/>
      <c r="B123" s="27"/>
      <c r="C123" s="26"/>
      <c r="D123" s="26"/>
    </row>
    <row r="124" spans="1:4" ht="12.75">
      <c r="A124" s="25"/>
      <c r="B124" s="27"/>
      <c r="C124" s="26"/>
      <c r="D124" s="26"/>
    </row>
    <row r="125" spans="1:4" ht="12.75">
      <c r="A125" s="25"/>
      <c r="B125" s="27"/>
      <c r="C125" s="26"/>
      <c r="D125" s="26"/>
    </row>
    <row r="126" spans="1:4" ht="12.75">
      <c r="A126" s="25"/>
      <c r="B126" s="27"/>
      <c r="C126" s="26"/>
      <c r="D126" s="26"/>
    </row>
    <row r="127" spans="1:4" ht="12.75">
      <c r="A127" s="25"/>
      <c r="B127" s="27"/>
      <c r="C127" s="26"/>
      <c r="D127" s="26"/>
    </row>
    <row r="128" spans="1:4" ht="12.75">
      <c r="A128" s="25"/>
      <c r="B128" s="27"/>
      <c r="C128" s="26"/>
      <c r="D128" s="26"/>
    </row>
    <row r="129" spans="1:4" ht="12.75">
      <c r="A129" s="25"/>
      <c r="B129" s="27"/>
      <c r="C129" s="26"/>
      <c r="D129" s="26"/>
    </row>
    <row r="130" spans="1:4" ht="12.75">
      <c r="A130" s="25"/>
      <c r="B130" s="27"/>
      <c r="C130" s="26"/>
      <c r="D130" s="26"/>
    </row>
    <row r="131" spans="1:4" ht="12.75">
      <c r="A131" s="25"/>
      <c r="B131" s="27"/>
      <c r="C131" s="26"/>
      <c r="D131" s="26"/>
    </row>
    <row r="132" spans="1:4" ht="12.75">
      <c r="A132" s="25"/>
      <c r="B132" s="27"/>
      <c r="C132" s="26"/>
      <c r="D132" s="26"/>
    </row>
    <row r="133" spans="1:4" ht="12.75">
      <c r="A133" s="25"/>
      <c r="B133" s="27"/>
      <c r="C133" s="26"/>
      <c r="D133" s="26"/>
    </row>
    <row r="134" spans="1:4" ht="12.75">
      <c r="A134" s="25"/>
      <c r="B134" s="27"/>
      <c r="C134" s="26"/>
      <c r="D134" s="26"/>
    </row>
    <row r="135" spans="1:4" ht="12.75">
      <c r="A135" s="25"/>
      <c r="B135" s="27"/>
      <c r="C135" s="26"/>
      <c r="D135" s="26"/>
    </row>
    <row r="136" spans="1:4" ht="12.75">
      <c r="A136" s="25"/>
      <c r="B136" s="27"/>
      <c r="C136" s="26"/>
      <c r="D136" s="26"/>
    </row>
    <row r="137" spans="1:4" ht="12.75">
      <c r="A137" s="25"/>
      <c r="B137" s="27"/>
      <c r="C137" s="26"/>
      <c r="D137" s="26"/>
    </row>
    <row r="138" spans="1:4" ht="12.75">
      <c r="A138" s="25"/>
      <c r="B138" s="27"/>
      <c r="C138" s="26"/>
      <c r="D138" s="26"/>
    </row>
    <row r="139" spans="1:4" ht="12.75">
      <c r="A139" s="25"/>
      <c r="B139" s="27"/>
      <c r="C139" s="26"/>
      <c r="D139" s="26"/>
    </row>
    <row r="140" spans="1:4" ht="12.75">
      <c r="A140" s="25"/>
      <c r="B140" s="27"/>
      <c r="C140" s="26"/>
      <c r="D140" s="26"/>
    </row>
    <row r="141" spans="1:4" ht="12.75">
      <c r="A141" s="25"/>
      <c r="B141" s="27"/>
      <c r="C141" s="26"/>
      <c r="D141" s="26"/>
    </row>
    <row r="142" spans="1:4" ht="12.75">
      <c r="A142" s="25"/>
      <c r="B142" s="27"/>
      <c r="C142" s="26"/>
      <c r="D142" s="26"/>
    </row>
    <row r="143" spans="1:4" ht="12.75">
      <c r="A143" s="25"/>
      <c r="B143" s="27"/>
      <c r="C143" s="26"/>
      <c r="D143" s="26"/>
    </row>
    <row r="144" spans="1:4" ht="12.75">
      <c r="A144" s="25"/>
      <c r="B144" s="27"/>
      <c r="C144" s="26"/>
      <c r="D144" s="26"/>
    </row>
    <row r="145" spans="1:4" ht="12.75">
      <c r="A145" s="25"/>
      <c r="B145" s="27"/>
      <c r="C145" s="26"/>
      <c r="D145" s="26"/>
    </row>
    <row r="146" spans="1:4" ht="12.75">
      <c r="A146" s="25"/>
      <c r="B146" s="27"/>
      <c r="C146" s="26"/>
      <c r="D146" s="26"/>
    </row>
    <row r="147" spans="1:4" ht="12.75">
      <c r="A147" s="25"/>
      <c r="B147" s="27"/>
      <c r="C147" s="26"/>
      <c r="D147" s="26"/>
    </row>
    <row r="148" spans="1:4" ht="12.75">
      <c r="A148" s="25"/>
      <c r="B148" s="27"/>
      <c r="C148" s="26"/>
      <c r="D148" s="26"/>
    </row>
    <row r="149" spans="1:4" ht="12.75">
      <c r="A149" s="25"/>
      <c r="B149" s="27"/>
      <c r="C149" s="26"/>
      <c r="D149" s="26"/>
    </row>
    <row r="150" spans="1:4" ht="12.75">
      <c r="A150" s="25"/>
      <c r="B150" s="27"/>
      <c r="C150" s="26"/>
      <c r="D150" s="26"/>
    </row>
    <row r="151" spans="1:4" ht="12.75">
      <c r="A151" s="25"/>
      <c r="B151" s="27"/>
      <c r="C151" s="26"/>
      <c r="D151" s="26"/>
    </row>
    <row r="152" spans="1:4" ht="12.75">
      <c r="A152" s="25"/>
      <c r="B152" s="27"/>
      <c r="C152" s="26"/>
      <c r="D152" s="26"/>
    </row>
    <row r="153" spans="1:4" ht="12.75">
      <c r="A153" s="25"/>
      <c r="B153" s="27"/>
      <c r="C153" s="26"/>
      <c r="D153" s="26"/>
    </row>
    <row r="154" spans="1:4" ht="12.75">
      <c r="A154" s="25"/>
      <c r="B154" s="27"/>
      <c r="C154" s="26"/>
      <c r="D154" s="26"/>
    </row>
    <row r="155" spans="1:4" ht="12.75">
      <c r="A155" s="25"/>
      <c r="B155" s="27"/>
      <c r="C155" s="26"/>
      <c r="D155" s="26"/>
    </row>
    <row r="156" spans="1:4" ht="12.75">
      <c r="A156" s="25"/>
      <c r="B156" s="27"/>
      <c r="C156" s="26"/>
      <c r="D156" s="26"/>
    </row>
    <row r="157" spans="1:4" ht="12.75">
      <c r="A157" s="25"/>
      <c r="B157" s="27"/>
      <c r="C157" s="26"/>
      <c r="D157" s="26"/>
    </row>
    <row r="158" spans="1:4" ht="12.75">
      <c r="A158" s="25"/>
      <c r="B158" s="27"/>
      <c r="C158" s="26"/>
      <c r="D158" s="26"/>
    </row>
    <row r="159" spans="1:4" ht="12.75">
      <c r="A159" s="25"/>
      <c r="B159" s="27"/>
      <c r="C159" s="26"/>
      <c r="D159" s="26"/>
    </row>
    <row r="160" spans="1:4" ht="12.75">
      <c r="A160" s="25"/>
      <c r="B160" s="27"/>
      <c r="C160" s="26"/>
      <c r="D160" s="26"/>
    </row>
    <row r="161" spans="1:4" ht="12.75">
      <c r="A161" s="25"/>
      <c r="B161" s="27"/>
      <c r="C161" s="26"/>
      <c r="D161" s="26"/>
    </row>
    <row r="162" spans="1:4" ht="12.75">
      <c r="A162" s="25"/>
      <c r="B162" s="27"/>
      <c r="C162" s="26"/>
      <c r="D162" s="26"/>
    </row>
    <row r="163" spans="1:4" ht="12.75">
      <c r="A163" s="25"/>
      <c r="B163" s="27"/>
      <c r="C163" s="26"/>
      <c r="D163" s="26"/>
    </row>
    <row r="164" spans="1:4" ht="12.75">
      <c r="A164" s="25"/>
      <c r="B164" s="27"/>
      <c r="C164" s="26"/>
      <c r="D164" s="26"/>
    </row>
    <row r="165" spans="1:4" ht="12.75">
      <c r="A165" s="25"/>
      <c r="B165" s="27"/>
      <c r="C165" s="26"/>
      <c r="D165" s="26"/>
    </row>
    <row r="166" spans="1:4" ht="12.75">
      <c r="A166" s="25"/>
      <c r="B166" s="27"/>
      <c r="C166" s="26"/>
      <c r="D166" s="26"/>
    </row>
    <row r="167" spans="1:4" ht="12.75">
      <c r="A167" s="25"/>
      <c r="B167" s="27"/>
      <c r="C167" s="26"/>
      <c r="D167" s="26"/>
    </row>
    <row r="168" spans="1:4" ht="12.75">
      <c r="A168" s="25"/>
      <c r="B168" s="27"/>
      <c r="C168" s="26"/>
      <c r="D168" s="26"/>
    </row>
    <row r="169" spans="1:4" ht="12.75">
      <c r="A169" s="25"/>
      <c r="B169" s="27"/>
      <c r="C169" s="26"/>
      <c r="D169" s="26"/>
    </row>
    <row r="170" spans="1:4" ht="12.75">
      <c r="A170" s="25"/>
      <c r="B170" s="27"/>
      <c r="C170" s="26"/>
      <c r="D170" s="26"/>
    </row>
    <row r="171" spans="1:4" ht="12.75">
      <c r="A171" s="25"/>
      <c r="B171" s="27"/>
      <c r="C171" s="26"/>
      <c r="D171" s="26"/>
    </row>
    <row r="172" spans="1:4" ht="12.75">
      <c r="A172" s="25"/>
      <c r="B172" s="27"/>
      <c r="C172" s="26"/>
      <c r="D172" s="26"/>
    </row>
    <row r="173" spans="1:4" ht="12.75">
      <c r="A173" s="25"/>
      <c r="B173" s="27"/>
      <c r="C173" s="26"/>
      <c r="D173" s="26"/>
    </row>
    <row r="174" spans="1:4" ht="12.75">
      <c r="A174" s="25"/>
      <c r="B174" s="27"/>
      <c r="C174" s="26"/>
      <c r="D174" s="26"/>
    </row>
    <row r="175" spans="1:4" ht="12.75">
      <c r="A175" s="25"/>
      <c r="B175" s="27"/>
      <c r="C175" s="26"/>
      <c r="D175" s="26"/>
    </row>
    <row r="176" spans="1:4" ht="12.75">
      <c r="A176" s="25"/>
      <c r="B176" s="27"/>
      <c r="C176" s="26"/>
      <c r="D176" s="26"/>
    </row>
    <row r="177" spans="1:4" ht="12.75">
      <c r="A177" s="25"/>
      <c r="B177" s="27"/>
      <c r="C177" s="26"/>
      <c r="D177" s="26"/>
    </row>
    <row r="178" spans="1:4" ht="12.75">
      <c r="A178" s="25"/>
      <c r="B178" s="27"/>
      <c r="C178" s="26"/>
      <c r="D178" s="26"/>
    </row>
    <row r="179" spans="1:4" ht="12.75">
      <c r="A179" s="25"/>
      <c r="B179" s="27"/>
      <c r="C179" s="26"/>
      <c r="D179" s="26"/>
    </row>
    <row r="180" spans="1:4" ht="12.75">
      <c r="A180" s="25"/>
      <c r="B180" s="27"/>
      <c r="C180" s="26"/>
      <c r="D180" s="26"/>
    </row>
    <row r="181" spans="1:4" ht="12.75">
      <c r="A181" s="25"/>
      <c r="B181" s="27"/>
      <c r="C181" s="26"/>
      <c r="D181" s="26"/>
    </row>
    <row r="182" spans="1:4" ht="12.75">
      <c r="A182" s="25"/>
      <c r="B182" s="27"/>
      <c r="C182" s="26"/>
      <c r="D182" s="26"/>
    </row>
    <row r="183" spans="1:4" ht="12.75">
      <c r="A183" s="25"/>
      <c r="B183" s="27"/>
      <c r="C183" s="26"/>
      <c r="D183" s="26"/>
    </row>
    <row r="184" spans="1:4" ht="12.75">
      <c r="A184" s="25"/>
      <c r="B184" s="27"/>
      <c r="C184" s="26"/>
      <c r="D184" s="26"/>
    </row>
    <row r="185" spans="1:4" ht="12.75">
      <c r="A185" s="25"/>
      <c r="B185" s="27"/>
      <c r="C185" s="26"/>
      <c r="D185" s="26"/>
    </row>
    <row r="186" spans="1:4" ht="12.75">
      <c r="A186" s="25"/>
      <c r="B186" s="27"/>
      <c r="C186" s="26"/>
      <c r="D186" s="26"/>
    </row>
    <row r="187" spans="1:4" ht="12.75">
      <c r="A187" s="25"/>
      <c r="B187" s="27"/>
      <c r="C187" s="26"/>
      <c r="D187" s="26"/>
    </row>
    <row r="188" spans="1:4" ht="12.75">
      <c r="A188" s="25"/>
      <c r="B188" s="27"/>
      <c r="C188" s="26"/>
      <c r="D188" s="26"/>
    </row>
    <row r="189" spans="1:4" ht="12.75">
      <c r="A189" s="25"/>
      <c r="B189" s="27"/>
      <c r="C189" s="26"/>
      <c r="D189" s="26"/>
    </row>
    <row r="190" spans="1:4" ht="12.75">
      <c r="A190" s="25"/>
      <c r="B190" s="27"/>
      <c r="C190" s="26"/>
      <c r="D190" s="26"/>
    </row>
    <row r="191" spans="1:4" ht="12.75">
      <c r="A191" s="25"/>
      <c r="B191" s="27"/>
      <c r="C191" s="26"/>
      <c r="D191" s="26"/>
    </row>
    <row r="192" spans="1:4" ht="12.75">
      <c r="A192" s="25"/>
      <c r="B192" s="27"/>
      <c r="C192" s="26"/>
      <c r="D192" s="26"/>
    </row>
    <row r="193" spans="1:4" ht="12.75">
      <c r="A193" s="25"/>
      <c r="B193" s="27"/>
      <c r="C193" s="26"/>
      <c r="D193" s="26"/>
    </row>
    <row r="194" spans="1:4" ht="12.75">
      <c r="A194" s="25"/>
      <c r="B194" s="27"/>
      <c r="C194" s="26"/>
      <c r="D194" s="26"/>
    </row>
    <row r="195" spans="1:4" ht="12.75">
      <c r="A195" s="25"/>
      <c r="B195" s="27"/>
      <c r="C195" s="26"/>
      <c r="D195" s="26"/>
    </row>
    <row r="196" spans="1:4" ht="12.75">
      <c r="A196" s="25"/>
      <c r="B196" s="27"/>
      <c r="C196" s="26"/>
      <c r="D196" s="26"/>
    </row>
    <row r="197" spans="1:4" ht="12.75">
      <c r="A197" s="25"/>
      <c r="B197" s="27"/>
      <c r="C197" s="26"/>
      <c r="D197" s="26"/>
    </row>
    <row r="198" spans="1:4" ht="12.75">
      <c r="A198" s="25"/>
      <c r="B198" s="27"/>
      <c r="C198" s="26"/>
      <c r="D198" s="26"/>
    </row>
    <row r="199" spans="1:4" ht="12.75">
      <c r="A199" s="25"/>
      <c r="B199" s="27"/>
      <c r="C199" s="26"/>
      <c r="D199" s="26"/>
    </row>
    <row r="200" spans="1:4" ht="12.75">
      <c r="A200" s="25"/>
      <c r="B200" s="27"/>
      <c r="C200" s="26"/>
      <c r="D200" s="26"/>
    </row>
    <row r="201" spans="1:4" ht="12.75">
      <c r="A201" s="25"/>
      <c r="B201" s="27"/>
      <c r="C201" s="26"/>
      <c r="D201" s="26"/>
    </row>
    <row r="202" spans="1:4" ht="12.75">
      <c r="A202" s="25"/>
      <c r="B202" s="27"/>
      <c r="C202" s="26"/>
      <c r="D202" s="26"/>
    </row>
    <row r="203" spans="1:4" ht="12.75">
      <c r="A203" s="25"/>
      <c r="B203" s="27"/>
      <c r="C203" s="26"/>
      <c r="D203" s="26"/>
    </row>
    <row r="204" spans="1:4" ht="12.75">
      <c r="A204" s="25"/>
      <c r="B204" s="27"/>
      <c r="C204" s="26"/>
      <c r="D204" s="26"/>
    </row>
    <row r="205" spans="1:4" ht="12.75">
      <c r="A205" s="25"/>
      <c r="B205" s="27"/>
      <c r="C205" s="26"/>
      <c r="D205" s="26"/>
    </row>
    <row r="206" spans="1:4" ht="12.75">
      <c r="A206" s="25"/>
      <c r="B206" s="27"/>
      <c r="C206" s="26"/>
      <c r="D206" s="26"/>
    </row>
    <row r="207" spans="1:4" ht="12.75">
      <c r="A207" s="25"/>
      <c r="B207" s="27"/>
      <c r="C207" s="26"/>
      <c r="D207" s="26"/>
    </row>
    <row r="208" spans="1:4" ht="12.75">
      <c r="A208" s="25"/>
      <c r="B208" s="27"/>
      <c r="C208" s="26"/>
      <c r="D208" s="26"/>
    </row>
    <row r="209" spans="1:4" ht="12.75">
      <c r="A209" s="25"/>
      <c r="B209" s="27"/>
      <c r="C209" s="26"/>
      <c r="D209" s="26"/>
    </row>
    <row r="210" spans="1:4" ht="12.75">
      <c r="A210" s="25"/>
      <c r="B210" s="27"/>
      <c r="C210" s="26"/>
      <c r="D210" s="26"/>
    </row>
    <row r="211" spans="1:4" ht="12.75">
      <c r="A211" s="25"/>
      <c r="B211" s="27"/>
      <c r="C211" s="26"/>
      <c r="D211" s="26"/>
    </row>
    <row r="212" spans="1:4" ht="12.75">
      <c r="A212" s="25"/>
      <c r="B212" s="27"/>
      <c r="C212" s="26"/>
      <c r="D212" s="26"/>
    </row>
    <row r="213" spans="1:4" ht="12.75">
      <c r="A213" s="25"/>
      <c r="B213" s="27"/>
      <c r="C213" s="26"/>
      <c r="D213" s="26"/>
    </row>
    <row r="214" spans="1:4" ht="12.75">
      <c r="A214" s="25"/>
      <c r="B214" s="27"/>
      <c r="C214" s="26"/>
      <c r="D214" s="26"/>
    </row>
    <row r="215" spans="1:4" ht="12.75">
      <c r="A215" s="25"/>
      <c r="B215" s="27"/>
      <c r="C215" s="26"/>
      <c r="D215" s="26"/>
    </row>
    <row r="216" spans="1:4" ht="12.75">
      <c r="A216" s="25"/>
      <c r="B216" s="27"/>
      <c r="C216" s="26"/>
      <c r="D216" s="26"/>
    </row>
    <row r="217" spans="1:4" ht="12.75">
      <c r="A217" s="25"/>
      <c r="B217" s="27"/>
      <c r="C217" s="26"/>
      <c r="D217" s="26"/>
    </row>
    <row r="218" spans="1:4" ht="12.75">
      <c r="A218" s="25"/>
      <c r="B218" s="27"/>
      <c r="C218" s="26"/>
      <c r="D218" s="26"/>
    </row>
    <row r="219" spans="1:4" ht="12.75">
      <c r="A219" s="25"/>
      <c r="B219" s="27"/>
      <c r="C219" s="26"/>
      <c r="D219" s="26"/>
    </row>
    <row r="220" spans="1:4" ht="12.75">
      <c r="A220" s="25"/>
      <c r="B220" s="27"/>
      <c r="C220" s="26"/>
      <c r="D220" s="26"/>
    </row>
    <row r="221" spans="1:4" ht="12.75">
      <c r="A221" s="25"/>
      <c r="B221" s="27"/>
      <c r="C221" s="26"/>
      <c r="D221" s="26"/>
    </row>
    <row r="222" spans="2:4" ht="12.75">
      <c r="B222" s="15"/>
      <c r="C222" s="11"/>
      <c r="D222" s="11"/>
    </row>
    <row r="223" spans="2:4" ht="12.75">
      <c r="B223" s="15"/>
      <c r="C223" s="11"/>
      <c r="D223" s="11"/>
    </row>
    <row r="224" spans="2:4" ht="12.75">
      <c r="B224" s="15"/>
      <c r="C224" s="11"/>
      <c r="D224" s="11"/>
    </row>
    <row r="225" spans="2:4" ht="12.75">
      <c r="B225" s="15"/>
      <c r="C225" s="11"/>
      <c r="D225" s="11"/>
    </row>
    <row r="226" spans="2:4" ht="12.75">
      <c r="B226" s="15"/>
      <c r="C226" s="11"/>
      <c r="D226" s="11"/>
    </row>
    <row r="227" spans="2:4" ht="12.75">
      <c r="B227" s="15"/>
      <c r="C227" s="11"/>
      <c r="D227" s="11"/>
    </row>
    <row r="228" spans="2:4" ht="12.75">
      <c r="B228" s="15"/>
      <c r="C228" s="11"/>
      <c r="D228" s="11"/>
    </row>
    <row r="229" spans="2:4" ht="12.75">
      <c r="B229" s="15"/>
      <c r="C229" s="11"/>
      <c r="D229" s="11"/>
    </row>
    <row r="230" spans="2:4" ht="12.75">
      <c r="B230" s="15"/>
      <c r="C230" s="11"/>
      <c r="D230" s="11"/>
    </row>
    <row r="231" spans="2:4" ht="12.75">
      <c r="B231" s="15"/>
      <c r="C231" s="11"/>
      <c r="D231" s="11"/>
    </row>
    <row r="232" spans="2:4" ht="12.75">
      <c r="B232" s="15"/>
      <c r="C232" s="11"/>
      <c r="D232" s="11"/>
    </row>
    <row r="233" spans="2:4" ht="12.75">
      <c r="B233" s="15"/>
      <c r="C233" s="11"/>
      <c r="D233" s="11"/>
    </row>
    <row r="234" spans="2:4" ht="12.75">
      <c r="B234" s="15"/>
      <c r="C234" s="11"/>
      <c r="D234" s="11"/>
    </row>
    <row r="235" spans="2:4" ht="12.75">
      <c r="B235" s="15"/>
      <c r="C235" s="11"/>
      <c r="D235" s="11"/>
    </row>
    <row r="236" spans="2:4" ht="12.75">
      <c r="B236" s="15"/>
      <c r="C236" s="11"/>
      <c r="D236" s="11"/>
    </row>
    <row r="237" spans="2:4" ht="12.75">
      <c r="B237" s="15"/>
      <c r="C237" s="11"/>
      <c r="D237" s="11"/>
    </row>
    <row r="238" spans="2:4" ht="12.75">
      <c r="B238" s="15"/>
      <c r="C238" s="11"/>
      <c r="D238" s="11"/>
    </row>
    <row r="239" spans="2:4" ht="12.75">
      <c r="B239" s="15"/>
      <c r="C239" s="11"/>
      <c r="D239" s="11"/>
    </row>
    <row r="240" spans="2:4" ht="12.75">
      <c r="B240" s="15"/>
      <c r="C240" s="11"/>
      <c r="D240" s="11"/>
    </row>
    <row r="241" spans="2:4" ht="12.75">
      <c r="B241" s="15"/>
      <c r="C241" s="11"/>
      <c r="D241" s="11"/>
    </row>
    <row r="242" spans="2:4" ht="12.75">
      <c r="B242" s="15"/>
      <c r="C242" s="11"/>
      <c r="D242" s="11"/>
    </row>
    <row r="243" spans="2:4" ht="12.75">
      <c r="B243" s="15"/>
      <c r="C243" s="11"/>
      <c r="D243" s="11"/>
    </row>
    <row r="244" spans="2:4" ht="12.75">
      <c r="B244" s="15"/>
      <c r="C244" s="11"/>
      <c r="D244" s="11"/>
    </row>
    <row r="245" spans="2:4" ht="12.75">
      <c r="B245" s="15"/>
      <c r="C245" s="11"/>
      <c r="D245" s="11"/>
    </row>
    <row r="246" spans="2:4" ht="12.75">
      <c r="B246" s="15"/>
      <c r="C246" s="11"/>
      <c r="D246" s="11"/>
    </row>
    <row r="247" spans="2:4" ht="12.75">
      <c r="B247" s="15"/>
      <c r="C247" s="11"/>
      <c r="D247" s="11"/>
    </row>
    <row r="248" spans="2:4" ht="12.75">
      <c r="B248" s="15"/>
      <c r="C248" s="11"/>
      <c r="D248" s="11"/>
    </row>
    <row r="249" spans="2:4" ht="12.75">
      <c r="B249" s="15"/>
      <c r="C249" s="11"/>
      <c r="D249" s="11"/>
    </row>
    <row r="250" spans="2:4" ht="12.75">
      <c r="B250" s="15"/>
      <c r="C250" s="11"/>
      <c r="D250" s="11"/>
    </row>
    <row r="251" spans="2:4" ht="12.75">
      <c r="B251" s="15"/>
      <c r="C251" s="11"/>
      <c r="D251" s="11"/>
    </row>
    <row r="252" spans="2:4" ht="12.75">
      <c r="B252" s="15"/>
      <c r="C252" s="11"/>
      <c r="D252" s="11"/>
    </row>
    <row r="253" spans="2:4" ht="12.75">
      <c r="B253" s="15"/>
      <c r="C253" s="11"/>
      <c r="D253" s="11"/>
    </row>
    <row r="254" spans="2:4" ht="12.75">
      <c r="B254" s="15"/>
      <c r="C254" s="11"/>
      <c r="D254" s="11"/>
    </row>
    <row r="255" spans="2:4" ht="12.75">
      <c r="B255" s="15"/>
      <c r="C255" s="11"/>
      <c r="D255" s="11"/>
    </row>
    <row r="256" spans="2:4" ht="12.75">
      <c r="B256" s="15"/>
      <c r="C256" s="11"/>
      <c r="D256" s="11"/>
    </row>
    <row r="257" spans="2:4" ht="12.75">
      <c r="B257" s="15"/>
      <c r="C257" s="11"/>
      <c r="D257" s="11"/>
    </row>
    <row r="258" spans="2:4" ht="12.75">
      <c r="B258" s="15"/>
      <c r="C258" s="11"/>
      <c r="D258" s="11"/>
    </row>
    <row r="259" spans="2:4" ht="12.75">
      <c r="B259" s="15"/>
      <c r="C259" s="11"/>
      <c r="D259" s="11"/>
    </row>
    <row r="260" spans="2:4" ht="12.75">
      <c r="B260" s="15"/>
      <c r="C260" s="11"/>
      <c r="D260" s="11"/>
    </row>
    <row r="261" spans="2:4" ht="12.75">
      <c r="B261" s="15"/>
      <c r="C261" s="11"/>
      <c r="D261" s="11"/>
    </row>
    <row r="262" spans="2:4" ht="12.75">
      <c r="B262" s="15"/>
      <c r="C262" s="11"/>
      <c r="D262" s="11"/>
    </row>
    <row r="263" spans="2:4" ht="12.75">
      <c r="B263" s="15"/>
      <c r="C263" s="11"/>
      <c r="D263" s="11"/>
    </row>
    <row r="264" spans="2:4" ht="12.75">
      <c r="B264" s="15"/>
      <c r="C264" s="11"/>
      <c r="D264" s="11"/>
    </row>
    <row r="265" spans="2:4" ht="12.75">
      <c r="B265" s="15"/>
      <c r="C265" s="11"/>
      <c r="D265" s="11"/>
    </row>
    <row r="266" spans="2:4" ht="12.75">
      <c r="B266" s="15"/>
      <c r="C266" s="11"/>
      <c r="D266" s="11"/>
    </row>
    <row r="267" spans="2:4" ht="12.75">
      <c r="B267" s="15"/>
      <c r="C267" s="11"/>
      <c r="D267" s="11"/>
    </row>
    <row r="268" spans="2:4" ht="12.75">
      <c r="B268" s="15"/>
      <c r="C268" s="11"/>
      <c r="D268" s="11"/>
    </row>
    <row r="269" spans="2:4" ht="12.75">
      <c r="B269" s="15"/>
      <c r="C269" s="11"/>
      <c r="D269" s="11"/>
    </row>
    <row r="270" spans="2:4" ht="12.75">
      <c r="B270" s="15"/>
      <c r="C270" s="11"/>
      <c r="D270" s="11"/>
    </row>
    <row r="271" spans="2:4" ht="12.75">
      <c r="B271" s="15"/>
      <c r="C271" s="11"/>
      <c r="D271" s="11"/>
    </row>
    <row r="272" spans="2:4" ht="12.75">
      <c r="B272" s="15"/>
      <c r="C272" s="11"/>
      <c r="D272" s="11"/>
    </row>
    <row r="273" spans="2:4" ht="12.75">
      <c r="B273" s="15"/>
      <c r="C273" s="11"/>
      <c r="D273" s="11"/>
    </row>
    <row r="274" spans="2:4" ht="12.75">
      <c r="B274" s="15"/>
      <c r="C274" s="11"/>
      <c r="D274" s="11"/>
    </row>
    <row r="275" spans="2:4" ht="12.75">
      <c r="B275" s="15"/>
      <c r="C275" s="11"/>
      <c r="D275" s="11"/>
    </row>
    <row r="276" spans="2:4" ht="12.75">
      <c r="B276" s="15"/>
      <c r="C276" s="11"/>
      <c r="D276" s="11"/>
    </row>
    <row r="277" spans="2:4" ht="12.75">
      <c r="B277" s="15"/>
      <c r="C277" s="11"/>
      <c r="D277" s="11"/>
    </row>
    <row r="278" spans="2:4" ht="12.75">
      <c r="B278" s="15"/>
      <c r="C278" s="11"/>
      <c r="D278" s="11"/>
    </row>
    <row r="279" spans="2:4" ht="12.75">
      <c r="B279" s="15"/>
      <c r="C279" s="11"/>
      <c r="D279" s="11"/>
    </row>
    <row r="280" spans="2:4" ht="12.75">
      <c r="B280" s="15"/>
      <c r="C280" s="11"/>
      <c r="D280" s="11"/>
    </row>
    <row r="281" spans="2:4" ht="12.75">
      <c r="B281" s="15"/>
      <c r="C281" s="11"/>
      <c r="D281" s="11"/>
    </row>
    <row r="282" spans="2:4" ht="12.75">
      <c r="B282" s="15"/>
      <c r="C282" s="11"/>
      <c r="D282" s="11"/>
    </row>
    <row r="283" spans="2:4" ht="12.75">
      <c r="B283" s="15"/>
      <c r="C283" s="11"/>
      <c r="D283" s="11"/>
    </row>
    <row r="284" spans="2:4" ht="12.75">
      <c r="B284" s="15"/>
      <c r="C284" s="11"/>
      <c r="D284" s="11"/>
    </row>
    <row r="285" spans="2:4" ht="12.75">
      <c r="B285" s="15"/>
      <c r="C285" s="11"/>
      <c r="D285" s="11"/>
    </row>
    <row r="286" spans="2:4" ht="12.75">
      <c r="B286" s="15"/>
      <c r="C286" s="11"/>
      <c r="D286" s="11"/>
    </row>
    <row r="287" spans="2:4" ht="12.75">
      <c r="B287" s="15"/>
      <c r="C287" s="11"/>
      <c r="D287" s="11"/>
    </row>
    <row r="288" spans="2:4" ht="12.75">
      <c r="B288" s="15"/>
      <c r="C288" s="11"/>
      <c r="D288" s="11"/>
    </row>
    <row r="289" spans="2:4" ht="12.75">
      <c r="B289" s="15"/>
      <c r="C289" s="11"/>
      <c r="D289" s="11"/>
    </row>
    <row r="290" spans="2:4" ht="12.75">
      <c r="B290" s="15"/>
      <c r="C290" s="11"/>
      <c r="D290" s="11"/>
    </row>
    <row r="291" spans="2:4" ht="12.75">
      <c r="B291" s="15"/>
      <c r="C291" s="11"/>
      <c r="D291" s="11"/>
    </row>
    <row r="292" spans="2:4" ht="12.75">
      <c r="B292" s="15"/>
      <c r="C292" s="11"/>
      <c r="D292" s="11"/>
    </row>
    <row r="293" spans="2:4" ht="12.75">
      <c r="B293" s="15"/>
      <c r="C293" s="11"/>
      <c r="D293" s="11"/>
    </row>
    <row r="294" spans="2:4" ht="12.75">
      <c r="B294" s="15"/>
      <c r="C294" s="11"/>
      <c r="D294" s="11"/>
    </row>
    <row r="295" spans="2:4" ht="12.75">
      <c r="B295" s="15"/>
      <c r="C295" s="11"/>
      <c r="D295" s="11"/>
    </row>
    <row r="296" spans="2:4" ht="12.75">
      <c r="B296" s="15"/>
      <c r="C296" s="11"/>
      <c r="D296" s="11"/>
    </row>
    <row r="297" spans="2:4" ht="12.75">
      <c r="B297" s="15"/>
      <c r="C297" s="11"/>
      <c r="D297" s="11"/>
    </row>
    <row r="298" spans="2:4" ht="12.75">
      <c r="B298" s="15"/>
      <c r="C298" s="11"/>
      <c r="D298" s="11"/>
    </row>
    <row r="299" spans="2:4" ht="12.75">
      <c r="B299" s="15"/>
      <c r="C299" s="11"/>
      <c r="D299" s="11"/>
    </row>
    <row r="300" spans="2:4" ht="12.75">
      <c r="B300" s="15"/>
      <c r="C300" s="11"/>
      <c r="D300" s="11"/>
    </row>
    <row r="301" spans="2:4" ht="12.75">
      <c r="B301" s="15"/>
      <c r="C301" s="11"/>
      <c r="D301" s="11"/>
    </row>
    <row r="302" spans="2:4" ht="12.75">
      <c r="B302" s="15"/>
      <c r="C302" s="11"/>
      <c r="D302" s="11"/>
    </row>
    <row r="303" spans="2:4" ht="12.75">
      <c r="B303" s="15"/>
      <c r="C303" s="11"/>
      <c r="D303" s="11"/>
    </row>
    <row r="304" spans="2:4" ht="12.75">
      <c r="B304" s="15"/>
      <c r="C304" s="11"/>
      <c r="D304" s="11"/>
    </row>
    <row r="305" spans="2:4" ht="12.75">
      <c r="B305" s="15"/>
      <c r="C305" s="11"/>
      <c r="D305" s="11"/>
    </row>
    <row r="306" spans="2:4" ht="12.75">
      <c r="B306" s="15"/>
      <c r="C306" s="11"/>
      <c r="D306" s="11"/>
    </row>
    <row r="307" spans="2:4" ht="12.75">
      <c r="B307" s="15"/>
      <c r="C307" s="11"/>
      <c r="D307" s="11"/>
    </row>
    <row r="308" spans="2:4" ht="12.75">
      <c r="B308" s="15"/>
      <c r="C308" s="11"/>
      <c r="D308" s="11"/>
    </row>
    <row r="309" spans="2:4" ht="12.75">
      <c r="B309" s="15"/>
      <c r="C309" s="11"/>
      <c r="D309" s="11"/>
    </row>
    <row r="310" spans="2:4" ht="12.75">
      <c r="B310" s="15"/>
      <c r="C310" s="11"/>
      <c r="D310" s="11"/>
    </row>
    <row r="311" spans="2:4" ht="12.75">
      <c r="B311" s="15"/>
      <c r="C311" s="11"/>
      <c r="D311" s="11"/>
    </row>
    <row r="312" spans="2:4" ht="12.75">
      <c r="B312" s="15"/>
      <c r="C312" s="11"/>
      <c r="D312" s="11"/>
    </row>
    <row r="313" spans="2:4" ht="12.75">
      <c r="B313" s="15"/>
      <c r="C313" s="11"/>
      <c r="D313" s="11"/>
    </row>
    <row r="314" spans="2:4" ht="12.75">
      <c r="B314" s="15"/>
      <c r="C314" s="11"/>
      <c r="D314" s="11"/>
    </row>
    <row r="315" spans="2:4" ht="12.75">
      <c r="B315" s="15"/>
      <c r="C315" s="11"/>
      <c r="D315" s="11"/>
    </row>
    <row r="316" spans="2:4" ht="12.75">
      <c r="B316" s="15"/>
      <c r="C316" s="11"/>
      <c r="D316" s="11"/>
    </row>
    <row r="317" spans="2:4" ht="12.75">
      <c r="B317" s="15"/>
      <c r="C317" s="11"/>
      <c r="D317" s="11"/>
    </row>
    <row r="318" spans="2:4" ht="12.75">
      <c r="B318" s="15"/>
      <c r="C318" s="11"/>
      <c r="D318" s="11"/>
    </row>
    <row r="319" spans="2:4" ht="12.75">
      <c r="B319" s="15"/>
      <c r="C319" s="11"/>
      <c r="D319" s="11"/>
    </row>
    <row r="320" spans="2:4" ht="12.75">
      <c r="B320" s="15"/>
      <c r="C320" s="11"/>
      <c r="D320" s="11"/>
    </row>
    <row r="321" spans="2:4" ht="12.75">
      <c r="B321" s="15"/>
      <c r="C321" s="11"/>
      <c r="D321" s="11"/>
    </row>
    <row r="322" spans="2:4" ht="12.75">
      <c r="B322" s="15"/>
      <c r="C322" s="11"/>
      <c r="D322" s="11"/>
    </row>
    <row r="323" spans="2:4" ht="12.75">
      <c r="B323" s="15"/>
      <c r="C323" s="11"/>
      <c r="D323" s="11"/>
    </row>
    <row r="324" spans="2:4" ht="12.75">
      <c r="B324" s="15"/>
      <c r="C324" s="11"/>
      <c r="D324" s="11"/>
    </row>
    <row r="325" spans="2:4" ht="12.75">
      <c r="B325" s="15"/>
      <c r="C325" s="11"/>
      <c r="D325" s="11"/>
    </row>
    <row r="326" spans="2:4" ht="12.75">
      <c r="B326" s="15"/>
      <c r="C326" s="11"/>
      <c r="D326" s="11"/>
    </row>
    <row r="327" spans="2:4" ht="12.75">
      <c r="B327" s="15"/>
      <c r="C327" s="11"/>
      <c r="D327" s="11"/>
    </row>
    <row r="328" spans="2:4" ht="12.75">
      <c r="B328" s="15"/>
      <c r="C328" s="11"/>
      <c r="D328" s="11"/>
    </row>
    <row r="329" spans="2:4" ht="12.75">
      <c r="B329" s="15"/>
      <c r="C329" s="11"/>
      <c r="D329" s="11"/>
    </row>
    <row r="330" spans="2:4" ht="12.75">
      <c r="B330" s="15"/>
      <c r="C330" s="11"/>
      <c r="D330" s="11"/>
    </row>
    <row r="331" spans="2:4" ht="12.75">
      <c r="B331" s="15"/>
      <c r="C331" s="11"/>
      <c r="D331" s="11"/>
    </row>
    <row r="332" spans="2:4" ht="12.75">
      <c r="B332" s="15"/>
      <c r="C332" s="11"/>
      <c r="D332" s="11"/>
    </row>
    <row r="333" spans="2:4" ht="12.75">
      <c r="B333" s="15"/>
      <c r="C333" s="11"/>
      <c r="D333" s="11"/>
    </row>
    <row r="334" spans="2:4" ht="12.75">
      <c r="B334" s="15"/>
      <c r="C334" s="11"/>
      <c r="D334" s="11"/>
    </row>
    <row r="335" spans="2:4" ht="12.75">
      <c r="B335" s="15"/>
      <c r="C335" s="11"/>
      <c r="D335" s="11"/>
    </row>
    <row r="336" spans="2:4" ht="12.75">
      <c r="B336" s="15"/>
      <c r="C336" s="11"/>
      <c r="D336" s="11"/>
    </row>
    <row r="337" spans="2:4" ht="12.75">
      <c r="B337" s="15"/>
      <c r="C337" s="11"/>
      <c r="D337" s="11"/>
    </row>
    <row r="338" spans="2:4" ht="12.75">
      <c r="B338" s="15"/>
      <c r="C338" s="11"/>
      <c r="D338" s="11"/>
    </row>
    <row r="339" spans="2:4" ht="12.75">
      <c r="B339" s="15"/>
      <c r="C339" s="11"/>
      <c r="D339" s="11"/>
    </row>
    <row r="340" spans="2:4" ht="12.75">
      <c r="B340" s="15"/>
      <c r="C340" s="11"/>
      <c r="D340" s="11"/>
    </row>
    <row r="341" spans="2:4" ht="12.75">
      <c r="B341" s="15"/>
      <c r="C341" s="11"/>
      <c r="D341" s="11"/>
    </row>
    <row r="342" spans="2:4" ht="12.75">
      <c r="B342" s="15"/>
      <c r="C342" s="11"/>
      <c r="D342" s="11"/>
    </row>
    <row r="343" spans="2:4" ht="12.75">
      <c r="B343" s="15"/>
      <c r="C343" s="11"/>
      <c r="D343" s="11"/>
    </row>
    <row r="344" spans="2:4" ht="12.75">
      <c r="B344" s="15"/>
      <c r="C344" s="11"/>
      <c r="D344" s="11"/>
    </row>
    <row r="345" spans="2:4" ht="12.75">
      <c r="B345" s="15"/>
      <c r="C345" s="11"/>
      <c r="D345" s="11"/>
    </row>
    <row r="346" spans="2:4" ht="12.75">
      <c r="B346" s="15"/>
      <c r="C346" s="11"/>
      <c r="D346" s="11"/>
    </row>
    <row r="347" spans="2:4" ht="12.75">
      <c r="B347" s="15"/>
      <c r="C347" s="11"/>
      <c r="D347" s="11"/>
    </row>
    <row r="348" spans="2:4" ht="12.75">
      <c r="B348" s="15"/>
      <c r="C348" s="11"/>
      <c r="D348" s="11"/>
    </row>
    <row r="349" spans="2:4" ht="12.75">
      <c r="B349" s="15"/>
      <c r="C349" s="11"/>
      <c r="D349" s="11"/>
    </row>
    <row r="350" spans="2:4" ht="12.75">
      <c r="B350" s="15"/>
      <c r="C350" s="11"/>
      <c r="D350" s="11"/>
    </row>
    <row r="351" spans="2:4" ht="12.75">
      <c r="B351" s="15"/>
      <c r="C351" s="11"/>
      <c r="D351" s="11"/>
    </row>
    <row r="352" spans="2:4" ht="12.75">
      <c r="B352" s="15"/>
      <c r="C352" s="11"/>
      <c r="D352" s="11"/>
    </row>
    <row r="353" spans="2:4" ht="12.75">
      <c r="B353" s="15"/>
      <c r="C353" s="11"/>
      <c r="D353" s="11"/>
    </row>
    <row r="354" spans="2:4" ht="12.75">
      <c r="B354" s="15"/>
      <c r="C354" s="11"/>
      <c r="D354" s="11"/>
    </row>
    <row r="355" spans="2:4" ht="12.75">
      <c r="B355" s="15"/>
      <c r="C355" s="11"/>
      <c r="D355" s="11"/>
    </row>
    <row r="356" spans="2:4" ht="12.75">
      <c r="B356" s="15"/>
      <c r="C356" s="11"/>
      <c r="D356" s="11"/>
    </row>
    <row r="357" spans="2:4" ht="12.75">
      <c r="B357" s="15"/>
      <c r="C357" s="11"/>
      <c r="D357" s="11"/>
    </row>
    <row r="358" spans="2:4" ht="12.75">
      <c r="B358" s="15"/>
      <c r="C358" s="11"/>
      <c r="D358" s="11"/>
    </row>
    <row r="359" spans="2:4" ht="12.75">
      <c r="B359" s="15"/>
      <c r="C359" s="11"/>
      <c r="D359" s="11"/>
    </row>
    <row r="360" spans="2:4" ht="12.75">
      <c r="B360" s="15"/>
      <c r="C360" s="11"/>
      <c r="D360" s="11"/>
    </row>
    <row r="361" spans="2:4" ht="12.75">
      <c r="B361" s="15"/>
      <c r="C361" s="11"/>
      <c r="D361" s="11"/>
    </row>
    <row r="362" spans="2:4" ht="12.75">
      <c r="B362" s="15"/>
      <c r="C362" s="11"/>
      <c r="D362" s="11"/>
    </row>
    <row r="363" spans="2:4" ht="12.75">
      <c r="B363" s="15"/>
      <c r="C363" s="11"/>
      <c r="D363" s="11"/>
    </row>
    <row r="364" spans="2:4" ht="12.75">
      <c r="B364" s="15"/>
      <c r="C364" s="11"/>
      <c r="D364" s="11"/>
    </row>
    <row r="365" spans="2:4" ht="12.75">
      <c r="B365" s="15"/>
      <c r="C365" s="11"/>
      <c r="D365" s="11"/>
    </row>
    <row r="366" spans="2:4" ht="12.75">
      <c r="B366" s="15"/>
      <c r="C366" s="11"/>
      <c r="D366" s="11"/>
    </row>
    <row r="367" spans="2:4" ht="12.75">
      <c r="B367" s="15"/>
      <c r="C367" s="11"/>
      <c r="D367" s="11"/>
    </row>
    <row r="368" spans="2:4" ht="12.75">
      <c r="B368" s="15"/>
      <c r="C368" s="11"/>
      <c r="D368" s="11"/>
    </row>
    <row r="369" spans="2:4" ht="12.75">
      <c r="B369" s="15"/>
      <c r="C369" s="11"/>
      <c r="D369" s="11"/>
    </row>
    <row r="370" spans="2:4" ht="12.75">
      <c r="B370" s="15"/>
      <c r="C370" s="11"/>
      <c r="D370" s="11"/>
    </row>
    <row r="371" spans="2:4" ht="12.75">
      <c r="B371" s="15"/>
      <c r="C371" s="11"/>
      <c r="D371" s="11"/>
    </row>
    <row r="372" spans="2:4" ht="12.75">
      <c r="B372" s="15"/>
      <c r="C372" s="11"/>
      <c r="D372" s="11"/>
    </row>
    <row r="373" spans="2:4" ht="12.75">
      <c r="B373" s="15"/>
      <c r="C373" s="11"/>
      <c r="D373" s="11"/>
    </row>
    <row r="374" spans="2:4" ht="12.75">
      <c r="B374" s="15"/>
      <c r="C374" s="11"/>
      <c r="D374" s="11"/>
    </row>
    <row r="375" spans="2:4" ht="12.75">
      <c r="B375" s="15"/>
      <c r="C375" s="11"/>
      <c r="D375" s="11"/>
    </row>
    <row r="376" spans="2:4" ht="12.75">
      <c r="B376" s="15"/>
      <c r="C376" s="11"/>
      <c r="D376" s="11"/>
    </row>
    <row r="377" spans="2:4" ht="12.75">
      <c r="B377" s="15"/>
      <c r="C377" s="11"/>
      <c r="D377" s="11"/>
    </row>
    <row r="378" spans="2:4" ht="12.75">
      <c r="B378" s="15"/>
      <c r="C378" s="11"/>
      <c r="D378" s="11"/>
    </row>
    <row r="379" spans="2:4" ht="12.75">
      <c r="B379" s="15"/>
      <c r="C379" s="11"/>
      <c r="D379" s="11"/>
    </row>
    <row r="380" spans="2:4" ht="12.75">
      <c r="B380" s="15"/>
      <c r="C380" s="11"/>
      <c r="D380" s="11"/>
    </row>
    <row r="381" spans="2:4" ht="12.75">
      <c r="B381" s="15"/>
      <c r="C381" s="11"/>
      <c r="D381" s="11"/>
    </row>
    <row r="382" spans="2:4" ht="12.75">
      <c r="B382" s="15"/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  <row r="2553" spans="3:4" ht="12.75">
      <c r="C2553" s="11"/>
      <c r="D2553" s="11"/>
    </row>
    <row r="2554" spans="3:4" ht="12.75">
      <c r="C2554" s="11"/>
      <c r="D2554" s="11"/>
    </row>
    <row r="2555" spans="3:4" ht="12.75">
      <c r="C2555" s="11"/>
      <c r="D2555" s="11"/>
    </row>
    <row r="2556" spans="3:4" ht="12.75">
      <c r="C2556" s="11"/>
      <c r="D2556" s="11"/>
    </row>
    <row r="2557" spans="3:4" ht="12.75">
      <c r="C2557" s="11"/>
      <c r="D2557" s="11"/>
    </row>
    <row r="2558" spans="3:4" ht="12.75">
      <c r="C2558" s="11"/>
      <c r="D2558" s="11"/>
    </row>
    <row r="2559" spans="3:4" ht="12.75">
      <c r="C2559" s="11"/>
      <c r="D2559" s="11"/>
    </row>
    <row r="2560" spans="3:4" ht="12.75">
      <c r="C2560" s="11"/>
      <c r="D2560" s="11"/>
    </row>
    <row r="2561" spans="3:4" ht="12.75">
      <c r="C2561" s="11"/>
      <c r="D2561" s="11"/>
    </row>
    <row r="2562" spans="3:4" ht="12.75">
      <c r="C2562" s="11"/>
      <c r="D2562" s="11"/>
    </row>
    <row r="2563" spans="3:4" ht="12.75">
      <c r="C2563" s="11"/>
      <c r="D2563" s="11"/>
    </row>
    <row r="2564" spans="3:4" ht="12.75">
      <c r="C2564" s="11"/>
      <c r="D2564" s="11"/>
    </row>
    <row r="2565" spans="3:4" ht="12.75">
      <c r="C2565" s="11"/>
      <c r="D2565" s="11"/>
    </row>
    <row r="2566" spans="3:4" ht="12.75">
      <c r="C2566" s="11"/>
      <c r="D2566" s="11"/>
    </row>
    <row r="2567" spans="3:4" ht="12.75">
      <c r="C2567" s="11"/>
      <c r="D2567" s="11"/>
    </row>
    <row r="2568" spans="3:4" ht="12.75">
      <c r="C2568" s="11"/>
      <c r="D2568" s="11"/>
    </row>
    <row r="2569" spans="3:4" ht="12.75">
      <c r="C2569" s="11"/>
      <c r="D2569" s="11"/>
    </row>
    <row r="2570" spans="3:4" ht="12.75">
      <c r="C2570" s="11"/>
      <c r="D2570" s="11"/>
    </row>
    <row r="2571" spans="3:4" ht="12.75">
      <c r="C2571" s="11"/>
      <c r="D2571" s="11"/>
    </row>
    <row r="2572" spans="3:4" ht="12.75">
      <c r="C2572" s="11"/>
      <c r="D2572" s="11"/>
    </row>
    <row r="2573" spans="3:4" ht="12.75">
      <c r="C2573" s="11"/>
      <c r="D2573" s="11"/>
    </row>
    <row r="2574" spans="3:4" ht="12.75">
      <c r="C2574" s="11"/>
      <c r="D2574" s="11"/>
    </row>
    <row r="2575" spans="3:4" ht="12.75">
      <c r="C2575" s="11"/>
      <c r="D2575" s="11"/>
    </row>
    <row r="2576" spans="3:4" ht="12.75">
      <c r="C2576" s="11"/>
      <c r="D2576" s="11"/>
    </row>
    <row r="2577" spans="3:4" ht="12.75">
      <c r="C2577" s="11"/>
      <c r="D2577" s="11"/>
    </row>
    <row r="2578" spans="3:4" ht="12.75">
      <c r="C2578" s="11"/>
      <c r="D2578" s="11"/>
    </row>
    <row r="2579" spans="3:4" ht="12.75">
      <c r="C2579" s="11"/>
      <c r="D2579" s="11"/>
    </row>
    <row r="2580" spans="3:4" ht="12.75">
      <c r="C2580" s="11"/>
      <c r="D2580" s="11"/>
    </row>
    <row r="2581" spans="3:4" ht="12.75">
      <c r="C2581" s="11"/>
      <c r="D2581" s="11"/>
    </row>
    <row r="2582" spans="3:4" ht="12.75">
      <c r="C2582" s="11"/>
      <c r="D2582" s="11"/>
    </row>
    <row r="2583" spans="3:4" ht="12.75">
      <c r="C2583" s="11"/>
      <c r="D2583" s="11"/>
    </row>
    <row r="2584" spans="3:4" ht="12.75">
      <c r="C2584" s="11"/>
      <c r="D2584" s="11"/>
    </row>
    <row r="2585" spans="3:4" ht="12.75">
      <c r="C2585" s="11"/>
      <c r="D2585" s="11"/>
    </row>
    <row r="2586" spans="3:4" ht="12.75">
      <c r="C2586" s="11"/>
      <c r="D2586" s="11"/>
    </row>
    <row r="2587" spans="3:4" ht="12.75">
      <c r="C2587" s="11"/>
      <c r="D2587" s="11"/>
    </row>
    <row r="2588" spans="3:4" ht="12.75">
      <c r="C2588" s="11"/>
      <c r="D2588" s="11"/>
    </row>
    <row r="2589" spans="3:4" ht="12.75">
      <c r="C2589" s="11"/>
      <c r="D2589" s="11"/>
    </row>
    <row r="2590" spans="3:4" ht="12.75">
      <c r="C2590" s="11"/>
      <c r="D2590" s="11"/>
    </row>
    <row r="2591" spans="3:4" ht="12.75">
      <c r="C2591" s="11"/>
      <c r="D2591" s="11"/>
    </row>
    <row r="2592" spans="3:4" ht="12.75">
      <c r="C2592" s="11"/>
      <c r="D2592" s="11"/>
    </row>
    <row r="2593" spans="3:4" ht="12.75">
      <c r="C2593" s="11"/>
      <c r="D2593" s="11"/>
    </row>
    <row r="2594" spans="3:4" ht="12.75">
      <c r="C2594" s="11"/>
      <c r="D2594" s="11"/>
    </row>
    <row r="2595" spans="3:4" ht="12.75">
      <c r="C2595" s="11"/>
      <c r="D2595" s="11"/>
    </row>
    <row r="2596" spans="3:4" ht="12.75">
      <c r="C2596" s="11"/>
      <c r="D2596" s="11"/>
    </row>
    <row r="2597" spans="3:4" ht="12.75">
      <c r="C2597" s="11"/>
      <c r="D2597" s="11"/>
    </row>
    <row r="2598" spans="3:4" ht="12.75">
      <c r="C2598" s="11"/>
      <c r="D2598" s="11"/>
    </row>
    <row r="2599" spans="3:4" ht="12.75">
      <c r="C2599" s="11"/>
      <c r="D2599" s="11"/>
    </row>
    <row r="2600" spans="3:4" ht="12.75">
      <c r="C2600" s="11"/>
      <c r="D2600" s="11"/>
    </row>
    <row r="2601" spans="3:4" ht="12.75">
      <c r="C2601" s="11"/>
      <c r="D2601" s="11"/>
    </row>
    <row r="2602" spans="3:4" ht="12.75">
      <c r="C2602" s="11"/>
      <c r="D2602" s="11"/>
    </row>
    <row r="2603" spans="3:4" ht="12.75">
      <c r="C2603" s="11"/>
      <c r="D2603" s="11"/>
    </row>
    <row r="2604" spans="3:4" ht="12.75">
      <c r="C2604" s="11"/>
      <c r="D2604" s="11"/>
    </row>
    <row r="2605" spans="3:4" ht="12.75">
      <c r="C2605" s="11"/>
      <c r="D2605" s="11"/>
    </row>
    <row r="2606" spans="3:4" ht="12.75">
      <c r="C2606" s="11"/>
      <c r="D2606" s="11"/>
    </row>
    <row r="2607" spans="3:4" ht="12.75">
      <c r="C2607" s="11"/>
      <c r="D2607" s="11"/>
    </row>
    <row r="2608" spans="3:4" ht="12.75">
      <c r="C2608" s="11"/>
      <c r="D2608" s="11"/>
    </row>
    <row r="2609" spans="3:4" ht="12.75">
      <c r="C2609" s="11"/>
      <c r="D2609" s="11"/>
    </row>
    <row r="2610" spans="3:4" ht="12.75">
      <c r="C2610" s="11"/>
      <c r="D2610" s="11"/>
    </row>
    <row r="2611" spans="3:4" ht="12.75">
      <c r="C2611" s="11"/>
      <c r="D2611" s="11"/>
    </row>
    <row r="2612" spans="3:4" ht="12.75">
      <c r="C2612" s="11"/>
      <c r="D2612" s="11"/>
    </row>
    <row r="2613" spans="3:4" ht="12.75">
      <c r="C2613" s="11"/>
      <c r="D2613" s="11"/>
    </row>
    <row r="2614" spans="3:4" ht="12.75">
      <c r="C2614" s="11"/>
      <c r="D2614" s="11"/>
    </row>
    <row r="2615" spans="3:4" ht="12.75">
      <c r="C2615" s="11"/>
      <c r="D2615" s="11"/>
    </row>
    <row r="2616" spans="3:4" ht="12.75">
      <c r="C2616" s="11"/>
      <c r="D2616" s="11"/>
    </row>
    <row r="2617" spans="3:4" ht="12.75">
      <c r="C2617" s="11"/>
      <c r="D2617" s="11"/>
    </row>
    <row r="2618" spans="3:4" ht="12.75">
      <c r="C2618" s="11"/>
      <c r="D2618" s="11"/>
    </row>
    <row r="2619" spans="3:4" ht="12.75">
      <c r="C2619" s="11"/>
      <c r="D2619" s="11"/>
    </row>
    <row r="2620" spans="3:4" ht="12.75">
      <c r="C2620" s="11"/>
      <c r="D2620" s="11"/>
    </row>
    <row r="2621" spans="3:4" ht="12.75">
      <c r="C2621" s="11"/>
      <c r="D2621" s="11"/>
    </row>
    <row r="2622" spans="3:4" ht="12.75">
      <c r="C2622" s="11"/>
      <c r="D2622" s="11"/>
    </row>
    <row r="2623" spans="3:4" ht="12.75">
      <c r="C2623" s="11"/>
      <c r="D2623" s="11"/>
    </row>
    <row r="2624" spans="3:4" ht="12.75">
      <c r="C2624" s="11"/>
      <c r="D2624" s="11"/>
    </row>
    <row r="2625" spans="3:4" ht="12.75">
      <c r="C2625" s="11"/>
      <c r="D2625" s="11"/>
    </row>
    <row r="2626" spans="3:4" ht="12.75">
      <c r="C2626" s="11"/>
      <c r="D2626" s="11"/>
    </row>
    <row r="2627" spans="3:4" ht="12.75">
      <c r="C2627" s="11"/>
      <c r="D2627" s="11"/>
    </row>
    <row r="2628" spans="3:4" ht="12.75">
      <c r="C2628" s="11"/>
      <c r="D2628" s="11"/>
    </row>
    <row r="2629" spans="3:4" ht="12.75">
      <c r="C2629" s="11"/>
      <c r="D2629" s="11"/>
    </row>
    <row r="2630" spans="3:4" ht="12.75">
      <c r="C2630" s="11"/>
      <c r="D2630" s="11"/>
    </row>
    <row r="2631" spans="3:4" ht="12.75">
      <c r="C2631" s="11"/>
      <c r="D2631" s="11"/>
    </row>
    <row r="2632" spans="3:4" ht="12.75">
      <c r="C2632" s="11"/>
      <c r="D2632" s="11"/>
    </row>
    <row r="2633" spans="3:4" ht="12.75">
      <c r="C2633" s="11"/>
      <c r="D2633" s="11"/>
    </row>
    <row r="2634" spans="3:4" ht="12.75">
      <c r="C2634" s="11"/>
      <c r="D2634" s="11"/>
    </row>
    <row r="2635" spans="3:4" ht="12.75">
      <c r="C2635" s="11"/>
      <c r="D2635" s="11"/>
    </row>
    <row r="2636" spans="3:4" ht="12.75">
      <c r="C2636" s="11"/>
      <c r="D2636" s="11"/>
    </row>
    <row r="2637" spans="3:4" ht="12.75">
      <c r="C2637" s="11"/>
      <c r="D2637" s="11"/>
    </row>
    <row r="2638" spans="3:4" ht="12.75">
      <c r="C2638" s="11"/>
      <c r="D2638" s="11"/>
    </row>
    <row r="2639" spans="3:4" ht="12.75">
      <c r="C2639" s="11"/>
      <c r="D2639" s="11"/>
    </row>
    <row r="2640" spans="3:4" ht="12.75">
      <c r="C2640" s="11"/>
      <c r="D2640" s="11"/>
    </row>
    <row r="2641" spans="3:4" ht="12.75">
      <c r="C2641" s="11"/>
      <c r="D2641" s="11"/>
    </row>
    <row r="2642" spans="3:4" ht="12.75">
      <c r="C2642" s="11"/>
      <c r="D2642" s="11"/>
    </row>
    <row r="2643" spans="3:4" ht="12.75">
      <c r="C2643" s="11"/>
      <c r="D2643" s="11"/>
    </row>
    <row r="2644" spans="3:4" ht="12.75">
      <c r="C2644" s="11"/>
      <c r="D2644" s="11"/>
    </row>
    <row r="2645" spans="3:4" ht="12.75">
      <c r="C2645" s="11"/>
      <c r="D2645" s="11"/>
    </row>
    <row r="2646" spans="3:4" ht="12.75">
      <c r="C2646" s="11"/>
      <c r="D2646" s="11"/>
    </row>
    <row r="2647" spans="3:4" ht="12.75">
      <c r="C2647" s="11"/>
      <c r="D2647" s="11"/>
    </row>
    <row r="2648" spans="3:4" ht="12.75">
      <c r="C2648" s="11"/>
      <c r="D2648" s="11"/>
    </row>
    <row r="2649" spans="3:4" ht="12.75">
      <c r="C2649" s="11"/>
      <c r="D2649" s="11"/>
    </row>
    <row r="2650" spans="3:4" ht="12.75">
      <c r="C2650" s="11"/>
      <c r="D2650" s="11"/>
    </row>
    <row r="2651" spans="3:4" ht="12.75">
      <c r="C2651" s="11"/>
      <c r="D2651" s="11"/>
    </row>
    <row r="2652" spans="3:4" ht="12.75">
      <c r="C2652" s="11"/>
      <c r="D2652" s="11"/>
    </row>
    <row r="2653" spans="3:4" ht="12.75">
      <c r="C2653" s="11"/>
      <c r="D2653" s="11"/>
    </row>
    <row r="2654" spans="3:4" ht="12.75">
      <c r="C2654" s="11"/>
      <c r="D2654" s="11"/>
    </row>
    <row r="2655" spans="3:4" ht="12.75">
      <c r="C2655" s="11"/>
      <c r="D2655" s="11"/>
    </row>
    <row r="2656" spans="3:4" ht="12.75">
      <c r="C2656" s="11"/>
      <c r="D2656" s="11"/>
    </row>
    <row r="2657" spans="3:4" ht="12.75">
      <c r="C2657" s="11"/>
      <c r="D2657" s="11"/>
    </row>
    <row r="2658" spans="3:4" ht="12.75">
      <c r="C2658" s="11"/>
      <c r="D2658" s="11"/>
    </row>
    <row r="2659" spans="3:4" ht="12.75">
      <c r="C2659" s="11"/>
      <c r="D2659" s="11"/>
    </row>
    <row r="2660" spans="3:4" ht="12.75">
      <c r="C2660" s="11"/>
      <c r="D2660" s="11"/>
    </row>
    <row r="2661" spans="3:4" ht="12.75">
      <c r="C2661" s="11"/>
      <c r="D2661" s="11"/>
    </row>
    <row r="2662" spans="3:4" ht="12.75">
      <c r="C2662" s="11"/>
      <c r="D2662" s="11"/>
    </row>
    <row r="2663" spans="3:4" ht="12.75">
      <c r="C2663" s="11"/>
      <c r="D2663" s="11"/>
    </row>
    <row r="2664" spans="3:4" ht="12.75">
      <c r="C2664" s="11"/>
      <c r="D2664" s="11"/>
    </row>
    <row r="2665" spans="3:4" ht="12.75">
      <c r="C2665" s="11"/>
      <c r="D2665" s="11"/>
    </row>
    <row r="2666" spans="3:4" ht="12.75">
      <c r="C2666" s="11"/>
      <c r="D2666" s="11"/>
    </row>
    <row r="2667" spans="3:4" ht="12.75">
      <c r="C2667" s="11"/>
      <c r="D2667" s="11"/>
    </row>
    <row r="2668" spans="3:4" ht="12.75">
      <c r="C2668" s="11"/>
      <c r="D2668" s="11"/>
    </row>
    <row r="2669" spans="3:4" ht="12.75">
      <c r="C2669" s="11"/>
      <c r="D2669" s="11"/>
    </row>
    <row r="2670" spans="3:4" ht="12.75">
      <c r="C2670" s="11"/>
      <c r="D2670" s="11"/>
    </row>
    <row r="2671" spans="3:4" ht="12.75">
      <c r="C2671" s="11"/>
      <c r="D2671" s="11"/>
    </row>
    <row r="2672" spans="3:4" ht="12.75">
      <c r="C2672" s="11"/>
      <c r="D2672" s="11"/>
    </row>
    <row r="2673" spans="3:4" ht="12.75">
      <c r="C2673" s="11"/>
      <c r="D2673" s="11"/>
    </row>
    <row r="2674" spans="3:4" ht="12.75">
      <c r="C2674" s="11"/>
      <c r="D2674" s="11"/>
    </row>
    <row r="2675" spans="3:4" ht="12.75">
      <c r="C2675" s="11"/>
      <c r="D2675" s="11"/>
    </row>
    <row r="2676" spans="3:4" ht="12.75">
      <c r="C2676" s="11"/>
      <c r="D2676" s="11"/>
    </row>
    <row r="2677" spans="3:4" ht="12.75">
      <c r="C2677" s="11"/>
      <c r="D2677" s="11"/>
    </row>
    <row r="2678" spans="3:4" ht="12.75">
      <c r="C2678" s="11"/>
      <c r="D2678" s="11"/>
    </row>
    <row r="2679" spans="3:4" ht="12.75">
      <c r="C2679" s="11"/>
      <c r="D2679" s="11"/>
    </row>
    <row r="2680" spans="3:4" ht="12.75">
      <c r="C2680" s="11"/>
      <c r="D2680" s="11"/>
    </row>
    <row r="2681" spans="3:4" ht="12.75">
      <c r="C2681" s="11"/>
      <c r="D2681" s="11"/>
    </row>
    <row r="2682" spans="3:4" ht="12.75">
      <c r="C2682" s="11"/>
      <c r="D2682" s="11"/>
    </row>
    <row r="2683" spans="3:4" ht="12.75">
      <c r="C2683" s="11"/>
      <c r="D2683" s="11"/>
    </row>
    <row r="2684" spans="3:4" ht="12.75">
      <c r="C2684" s="11"/>
      <c r="D2684" s="11"/>
    </row>
    <row r="2685" spans="3:4" ht="12.75">
      <c r="C2685" s="11"/>
      <c r="D2685" s="11"/>
    </row>
    <row r="2686" spans="3:4" ht="12.75">
      <c r="C2686" s="11"/>
      <c r="D2686" s="11"/>
    </row>
    <row r="2687" spans="3:4" ht="12.75">
      <c r="C2687" s="11"/>
      <c r="D2687" s="11"/>
    </row>
    <row r="2688" spans="3:4" ht="12.75">
      <c r="C2688" s="11"/>
      <c r="D2688" s="11"/>
    </row>
    <row r="2689" spans="3:4" ht="12.75">
      <c r="C2689" s="11"/>
      <c r="D2689" s="11"/>
    </row>
    <row r="2690" spans="3:4" ht="12.75">
      <c r="C2690" s="11"/>
      <c r="D2690" s="11"/>
    </row>
    <row r="2691" spans="3:4" ht="12.75">
      <c r="C2691" s="11"/>
      <c r="D2691" s="11"/>
    </row>
    <row r="2692" spans="3:4" ht="12.75">
      <c r="C2692" s="11"/>
      <c r="D2692" s="11"/>
    </row>
    <row r="2693" spans="3:4" ht="12.75">
      <c r="C2693" s="11"/>
      <c r="D2693" s="11"/>
    </row>
    <row r="2694" spans="3:4" ht="12.75">
      <c r="C2694" s="11"/>
      <c r="D2694" s="11"/>
    </row>
    <row r="2695" spans="3:4" ht="12.75">
      <c r="C2695" s="11"/>
      <c r="D2695" s="11"/>
    </row>
    <row r="2696" spans="3:4" ht="12.75">
      <c r="C2696" s="11"/>
      <c r="D2696" s="11"/>
    </row>
    <row r="2697" spans="3:4" ht="12.75">
      <c r="C2697" s="11"/>
      <c r="D2697" s="11"/>
    </row>
    <row r="2698" spans="3:4" ht="12.75">
      <c r="C2698" s="11"/>
      <c r="D2698" s="11"/>
    </row>
    <row r="2699" spans="3:4" ht="12.75">
      <c r="C2699" s="11"/>
      <c r="D2699" s="11"/>
    </row>
    <row r="2700" spans="3:4" ht="12.75">
      <c r="C2700" s="11"/>
      <c r="D2700" s="11"/>
    </row>
    <row r="2701" spans="3:4" ht="12.75">
      <c r="C2701" s="11"/>
      <c r="D2701" s="11"/>
    </row>
    <row r="2702" spans="3:4" ht="12.75">
      <c r="C2702" s="11"/>
      <c r="D2702" s="11"/>
    </row>
    <row r="2703" spans="3:4" ht="12.75">
      <c r="C2703" s="11"/>
      <c r="D2703" s="11"/>
    </row>
    <row r="2704" spans="3:4" ht="12.75">
      <c r="C2704" s="11"/>
      <c r="D2704" s="11"/>
    </row>
    <row r="2705" spans="3:4" ht="12.75">
      <c r="C2705" s="11"/>
      <c r="D2705" s="11"/>
    </row>
    <row r="2706" spans="3:4" ht="12.75">
      <c r="C2706" s="11"/>
      <c r="D2706" s="11"/>
    </row>
    <row r="2707" spans="3:4" ht="12.75">
      <c r="C2707" s="11"/>
      <c r="D2707" s="11"/>
    </row>
    <row r="2708" spans="3:4" ht="12.75">
      <c r="C2708" s="11"/>
      <c r="D2708" s="11"/>
    </row>
    <row r="2709" spans="3:4" ht="12.75">
      <c r="C2709" s="11"/>
      <c r="D2709" s="11"/>
    </row>
    <row r="2710" spans="3:4" ht="12.75">
      <c r="C2710" s="11"/>
      <c r="D2710" s="11"/>
    </row>
    <row r="2711" spans="3:4" ht="12.75">
      <c r="C2711" s="11"/>
      <c r="D2711" s="11"/>
    </row>
    <row r="2712" spans="3:4" ht="12.75">
      <c r="C2712" s="11"/>
      <c r="D2712" s="11"/>
    </row>
    <row r="2713" spans="3:4" ht="12.75">
      <c r="C2713" s="11"/>
      <c r="D2713" s="11"/>
    </row>
    <row r="2714" spans="3:4" ht="12.75">
      <c r="C2714" s="11"/>
      <c r="D2714" s="11"/>
    </row>
    <row r="2715" spans="3:4" ht="12.75">
      <c r="C2715" s="11"/>
      <c r="D2715" s="11"/>
    </row>
    <row r="2716" spans="3:4" ht="12.75">
      <c r="C2716" s="11"/>
      <c r="D2716" s="11"/>
    </row>
    <row r="2717" spans="3:4" ht="12.75">
      <c r="C2717" s="11"/>
      <c r="D2717" s="11"/>
    </row>
    <row r="2718" spans="3:4" ht="12.75">
      <c r="C2718" s="11"/>
      <c r="D2718" s="11"/>
    </row>
    <row r="2719" spans="3:4" ht="12.75">
      <c r="C2719" s="11"/>
      <c r="D2719" s="11"/>
    </row>
    <row r="2720" spans="3:4" ht="12.75">
      <c r="C2720" s="11"/>
      <c r="D2720" s="11"/>
    </row>
    <row r="2721" spans="3:4" ht="12.75">
      <c r="C2721" s="11"/>
      <c r="D2721" s="11"/>
    </row>
    <row r="2722" spans="3:4" ht="12.75">
      <c r="C2722" s="11"/>
      <c r="D2722" s="11"/>
    </row>
    <row r="2723" spans="3:4" ht="12.75">
      <c r="C2723" s="11"/>
      <c r="D2723" s="11"/>
    </row>
    <row r="2724" spans="3:4" ht="12.75">
      <c r="C2724" s="11"/>
      <c r="D2724" s="11"/>
    </row>
    <row r="2725" spans="3:4" ht="12.75">
      <c r="C2725" s="11"/>
      <c r="D2725" s="11"/>
    </row>
  </sheetData>
  <sheetProtection/>
  <protectedRanges>
    <protectedRange sqref="A114:D115" name="Range1"/>
  </protectedRanges>
  <hyperlinks>
    <hyperlink ref="H64918" r:id="rId1" display="http://vsolj.cetus-net.org/bulletin.html"/>
    <hyperlink ref="H64911" r:id="rId2" display="https://www.aavso.org/ejaavso"/>
    <hyperlink ref="AP1062" r:id="rId3" display="http://cdsbib.u-strasbg.fr/cgi-bin/cdsbib?1990RMxAA..21..381G"/>
    <hyperlink ref="AP1066" r:id="rId4" display="http://cdsbib.u-strasbg.fr/cgi-bin/cdsbib?1990RMxAA..21..381G"/>
    <hyperlink ref="AP1065" r:id="rId5" display="http://cdsbib.u-strasbg.fr/cgi-bin/cdsbib?1990RMxAA..21..381G"/>
    <hyperlink ref="AP1046" r:id="rId6" display="http://cdsbib.u-strasbg.fr/cgi-bin/cdsbib?1990RMxAA..21..381G"/>
    <hyperlink ref="I64918" r:id="rId7" display="http://vsolj.cetus-net.org/bulletin.html"/>
    <hyperlink ref="AQ1202" r:id="rId8" display="http://cdsbib.u-strasbg.fr/cgi-bin/cdsbib?1990RMxAA..21..381G"/>
    <hyperlink ref="AQ55968" r:id="rId9" display="http://cdsbib.u-strasbg.fr/cgi-bin/cdsbib?1990RMxAA..21..381G"/>
    <hyperlink ref="AQ1203" r:id="rId10" display="http://cdsbib.u-strasbg.fr/cgi-bin/cdsbib?1990RMxAA..21..381G"/>
    <hyperlink ref="H64915" r:id="rId11" display="https://www.aavso.org/ejaavso"/>
    <hyperlink ref="H2088" r:id="rId12" display="http://vsolj.cetus-net.org/bulletin.html"/>
    <hyperlink ref="AP3332" r:id="rId13" display="http://cdsbib.u-strasbg.fr/cgi-bin/cdsbib?1990RMxAA..21..381G"/>
    <hyperlink ref="AP3335" r:id="rId14" display="http://cdsbib.u-strasbg.fr/cgi-bin/cdsbib?1990RMxAA..21..381G"/>
    <hyperlink ref="AP3333" r:id="rId15" display="http://cdsbib.u-strasbg.fr/cgi-bin/cdsbib?1990RMxAA..21..381G"/>
    <hyperlink ref="AP3317" r:id="rId16" display="http://cdsbib.u-strasbg.fr/cgi-bin/cdsbib?1990RMxAA..21..381G"/>
    <hyperlink ref="I2088" r:id="rId17" display="http://vsolj.cetus-net.org/bulletin.html"/>
    <hyperlink ref="AQ3546" r:id="rId18" display="http://cdsbib.u-strasbg.fr/cgi-bin/cdsbib?1990RMxAA..21..381G"/>
    <hyperlink ref="AQ247" r:id="rId19" display="http://cdsbib.u-strasbg.fr/cgi-bin/cdsbib?1990RMxAA..21..381G"/>
    <hyperlink ref="AQ3550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3"/>
  <sheetViews>
    <sheetView zoomScalePageLayoutView="0" workbookViewId="0" topLeftCell="A58">
      <selection activeCell="A67" sqref="A67:D100"/>
    </sheetView>
  </sheetViews>
  <sheetFormatPr defaultColWidth="9.140625" defaultRowHeight="12.75"/>
  <cols>
    <col min="1" max="1" width="19.7109375" style="11" customWidth="1"/>
    <col min="2" max="2" width="4.421875" style="13" customWidth="1"/>
    <col min="3" max="3" width="12.7109375" style="11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11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39" t="s">
        <v>94</v>
      </c>
      <c r="I1" s="40" t="s">
        <v>95</v>
      </c>
      <c r="J1" s="41" t="s">
        <v>96</v>
      </c>
    </row>
    <row r="2" spans="9:10" ht="12.75">
      <c r="I2" s="42" t="s">
        <v>97</v>
      </c>
      <c r="J2" s="43" t="s">
        <v>98</v>
      </c>
    </row>
    <row r="3" spans="1:10" ht="12.75">
      <c r="A3" s="44" t="s">
        <v>99</v>
      </c>
      <c r="I3" s="42" t="s">
        <v>100</v>
      </c>
      <c r="J3" s="43" t="s">
        <v>40</v>
      </c>
    </row>
    <row r="4" spans="9:10" ht="12.75">
      <c r="I4" s="42" t="s">
        <v>101</v>
      </c>
      <c r="J4" s="43" t="s">
        <v>40</v>
      </c>
    </row>
    <row r="5" spans="9:10" ht="13.5" thickBot="1">
      <c r="I5" s="45" t="s">
        <v>102</v>
      </c>
      <c r="J5" s="46" t="s">
        <v>103</v>
      </c>
    </row>
    <row r="10" ht="13.5" thickBot="1"/>
    <row r="11" spans="1:16" ht="12.75" customHeight="1" thickBot="1">
      <c r="A11" s="11" t="str">
        <f aca="true" t="shared" si="0" ref="A11:A42">P11</f>
        <v> BBS 8 </v>
      </c>
      <c r="B11" s="15" t="str">
        <f aca="true" t="shared" si="1" ref="B11:B42">IF(H11=INT(H11),"I","II")</f>
        <v>I</v>
      </c>
      <c r="C11" s="11">
        <f aca="true" t="shared" si="2" ref="C11:C42">1*G11</f>
        <v>41751.409</v>
      </c>
      <c r="D11" s="13" t="str">
        <f aca="true" t="shared" si="3" ref="D11:D42">VLOOKUP(F11,I$1:J$5,2,FALSE)</f>
        <v>vis</v>
      </c>
      <c r="E11" s="47">
        <f>VLOOKUP(C11,A!C$21:E$972,3,FALSE)</f>
        <v>-647.0035491329365</v>
      </c>
      <c r="F11" s="15" t="s">
        <v>102</v>
      </c>
      <c r="G11" s="13" t="str">
        <f aca="true" t="shared" si="4" ref="G11:G42">MID(I11,3,LEN(I11)-3)</f>
        <v>41751.409</v>
      </c>
      <c r="H11" s="11">
        <f aca="true" t="shared" si="5" ref="H11:H42">1*K11</f>
        <v>-10999</v>
      </c>
      <c r="I11" s="48" t="s">
        <v>205</v>
      </c>
      <c r="J11" s="49" t="s">
        <v>206</v>
      </c>
      <c r="K11" s="48">
        <v>-10999</v>
      </c>
      <c r="L11" s="48" t="s">
        <v>207</v>
      </c>
      <c r="M11" s="49" t="s">
        <v>139</v>
      </c>
      <c r="N11" s="49"/>
      <c r="O11" s="50" t="s">
        <v>208</v>
      </c>
      <c r="P11" s="50" t="s">
        <v>209</v>
      </c>
    </row>
    <row r="12" spans="1:16" ht="12.75" customHeight="1" thickBot="1">
      <c r="A12" s="11" t="str">
        <f t="shared" si="0"/>
        <v> BBS 8 </v>
      </c>
      <c r="B12" s="15" t="str">
        <f t="shared" si="1"/>
        <v>I</v>
      </c>
      <c r="C12" s="11">
        <f t="shared" si="2"/>
        <v>41762.35</v>
      </c>
      <c r="D12" s="13" t="str">
        <f t="shared" si="3"/>
        <v>vis</v>
      </c>
      <c r="E12" s="47">
        <f>VLOOKUP(C12,A!C$21:E$972,3,FALSE)</f>
        <v>-636.9929630364988</v>
      </c>
      <c r="F12" s="15" t="s">
        <v>102</v>
      </c>
      <c r="G12" s="13" t="str">
        <f t="shared" si="4"/>
        <v>41762.350</v>
      </c>
      <c r="H12" s="11">
        <f t="shared" si="5"/>
        <v>-10989</v>
      </c>
      <c r="I12" s="48" t="s">
        <v>210</v>
      </c>
      <c r="J12" s="49" t="s">
        <v>211</v>
      </c>
      <c r="K12" s="48">
        <v>-10989</v>
      </c>
      <c r="L12" s="48" t="s">
        <v>212</v>
      </c>
      <c r="M12" s="49" t="s">
        <v>139</v>
      </c>
      <c r="N12" s="49"/>
      <c r="O12" s="50" t="s">
        <v>208</v>
      </c>
      <c r="P12" s="50" t="s">
        <v>209</v>
      </c>
    </row>
    <row r="13" spans="1:16" ht="12.75" customHeight="1" thickBot="1">
      <c r="A13" s="11" t="str">
        <f t="shared" si="0"/>
        <v> BBS 13 </v>
      </c>
      <c r="B13" s="15" t="str">
        <f t="shared" si="1"/>
        <v>I</v>
      </c>
      <c r="C13" s="11">
        <f t="shared" si="2"/>
        <v>42035.582</v>
      </c>
      <c r="D13" s="13" t="str">
        <f t="shared" si="3"/>
        <v>vis</v>
      </c>
      <c r="E13" s="47">
        <f>VLOOKUP(C13,A!C$21:E$972,3,FALSE)</f>
        <v>-386.9963941394899</v>
      </c>
      <c r="F13" s="15" t="s">
        <v>102</v>
      </c>
      <c r="G13" s="13" t="str">
        <f t="shared" si="4"/>
        <v>42035.582</v>
      </c>
      <c r="H13" s="11">
        <f t="shared" si="5"/>
        <v>-10739</v>
      </c>
      <c r="I13" s="48" t="s">
        <v>213</v>
      </c>
      <c r="J13" s="49" t="s">
        <v>214</v>
      </c>
      <c r="K13" s="48">
        <v>-10739</v>
      </c>
      <c r="L13" s="48" t="s">
        <v>215</v>
      </c>
      <c r="M13" s="49" t="s">
        <v>139</v>
      </c>
      <c r="N13" s="49"/>
      <c r="O13" s="50" t="s">
        <v>208</v>
      </c>
      <c r="P13" s="50" t="s">
        <v>216</v>
      </c>
    </row>
    <row r="14" spans="1:16" ht="12.75" customHeight="1" thickBot="1">
      <c r="A14" s="11" t="str">
        <f t="shared" si="0"/>
        <v> BBS 21 </v>
      </c>
      <c r="B14" s="15" t="str">
        <f t="shared" si="1"/>
        <v>I</v>
      </c>
      <c r="C14" s="11">
        <f t="shared" si="2"/>
        <v>42446.524</v>
      </c>
      <c r="D14" s="13" t="str">
        <f t="shared" si="3"/>
        <v>vis</v>
      </c>
      <c r="E14" s="47">
        <f>VLOOKUP(C14,A!C$21:E$972,3,FALSE)</f>
        <v>-11.00057368042162</v>
      </c>
      <c r="F14" s="15" t="s">
        <v>102</v>
      </c>
      <c r="G14" s="13" t="str">
        <f t="shared" si="4"/>
        <v>42446.524</v>
      </c>
      <c r="H14" s="11">
        <f t="shared" si="5"/>
        <v>-10363</v>
      </c>
      <c r="I14" s="48" t="s">
        <v>217</v>
      </c>
      <c r="J14" s="49" t="s">
        <v>218</v>
      </c>
      <c r="K14" s="48">
        <v>-10363</v>
      </c>
      <c r="L14" s="48" t="s">
        <v>219</v>
      </c>
      <c r="M14" s="49" t="s">
        <v>139</v>
      </c>
      <c r="N14" s="49"/>
      <c r="O14" s="50" t="s">
        <v>208</v>
      </c>
      <c r="P14" s="50" t="s">
        <v>220</v>
      </c>
    </row>
    <row r="15" spans="1:16" ht="12.75" customHeight="1" thickBot="1">
      <c r="A15" s="11" t="str">
        <f t="shared" si="0"/>
        <v> BBS 21 </v>
      </c>
      <c r="B15" s="15" t="str">
        <f t="shared" si="1"/>
        <v>I</v>
      </c>
      <c r="C15" s="11">
        <f t="shared" si="2"/>
        <v>42458.547</v>
      </c>
      <c r="D15" s="13" t="str">
        <f t="shared" si="3"/>
        <v>vis</v>
      </c>
      <c r="E15" s="47">
        <f>VLOOKUP(C15,A!C$21:E$972,3,FALSE)</f>
        <v>0</v>
      </c>
      <c r="F15" s="15" t="s">
        <v>102</v>
      </c>
      <c r="G15" s="13" t="str">
        <f t="shared" si="4"/>
        <v>42458.547</v>
      </c>
      <c r="H15" s="11">
        <f t="shared" si="5"/>
        <v>-10352</v>
      </c>
      <c r="I15" s="48" t="s">
        <v>221</v>
      </c>
      <c r="J15" s="49" t="s">
        <v>222</v>
      </c>
      <c r="K15" s="48">
        <v>-10352</v>
      </c>
      <c r="L15" s="48" t="s">
        <v>223</v>
      </c>
      <c r="M15" s="49" t="s">
        <v>139</v>
      </c>
      <c r="N15" s="49"/>
      <c r="O15" s="50" t="s">
        <v>208</v>
      </c>
      <c r="P15" s="50" t="s">
        <v>220</v>
      </c>
    </row>
    <row r="16" spans="1:16" ht="12.75" customHeight="1" thickBot="1">
      <c r="A16" s="11" t="str">
        <f t="shared" si="0"/>
        <v> BRNO 20 </v>
      </c>
      <c r="B16" s="15" t="str">
        <f t="shared" si="1"/>
        <v>I</v>
      </c>
      <c r="C16" s="11">
        <f t="shared" si="2"/>
        <v>42480.412</v>
      </c>
      <c r="D16" s="13" t="str">
        <f t="shared" si="3"/>
        <v>vis</v>
      </c>
      <c r="E16" s="47">
        <f>VLOOKUP(C16,A!C$21:E$972,3,FALSE)</f>
        <v>20.005617859300955</v>
      </c>
      <c r="F16" s="15" t="s">
        <v>102</v>
      </c>
      <c r="G16" s="13" t="str">
        <f t="shared" si="4"/>
        <v>42480.412</v>
      </c>
      <c r="H16" s="11">
        <f t="shared" si="5"/>
        <v>-10332</v>
      </c>
      <c r="I16" s="48" t="s">
        <v>224</v>
      </c>
      <c r="J16" s="49" t="s">
        <v>225</v>
      </c>
      <c r="K16" s="48">
        <v>-10332</v>
      </c>
      <c r="L16" s="48" t="s">
        <v>226</v>
      </c>
      <c r="M16" s="49" t="s">
        <v>139</v>
      </c>
      <c r="N16" s="49"/>
      <c r="O16" s="50" t="s">
        <v>227</v>
      </c>
      <c r="P16" s="50" t="s">
        <v>228</v>
      </c>
    </row>
    <row r="17" spans="1:16" ht="12.75" customHeight="1" thickBot="1">
      <c r="A17" s="11" t="str">
        <f t="shared" si="0"/>
        <v> BRNO 20 </v>
      </c>
      <c r="B17" s="15" t="str">
        <f t="shared" si="1"/>
        <v>I</v>
      </c>
      <c r="C17" s="11">
        <f t="shared" si="2"/>
        <v>42480.412</v>
      </c>
      <c r="D17" s="13" t="str">
        <f t="shared" si="3"/>
        <v>vis</v>
      </c>
      <c r="E17" s="47">
        <f>VLOOKUP(C17,A!C$21:E$972,3,FALSE)</f>
        <v>20.005617859300955</v>
      </c>
      <c r="F17" s="15" t="s">
        <v>102</v>
      </c>
      <c r="G17" s="13" t="str">
        <f t="shared" si="4"/>
        <v>42480.412</v>
      </c>
      <c r="H17" s="11">
        <f t="shared" si="5"/>
        <v>-10332</v>
      </c>
      <c r="I17" s="48" t="s">
        <v>224</v>
      </c>
      <c r="J17" s="49" t="s">
        <v>225</v>
      </c>
      <c r="K17" s="48">
        <v>-10332</v>
      </c>
      <c r="L17" s="48" t="s">
        <v>226</v>
      </c>
      <c r="M17" s="49" t="s">
        <v>139</v>
      </c>
      <c r="N17" s="49"/>
      <c r="O17" s="50" t="s">
        <v>229</v>
      </c>
      <c r="P17" s="50" t="s">
        <v>228</v>
      </c>
    </row>
    <row r="18" spans="1:16" ht="12.75" customHeight="1" thickBot="1">
      <c r="A18" s="11" t="str">
        <f t="shared" si="0"/>
        <v> BBS 25 </v>
      </c>
      <c r="B18" s="15" t="str">
        <f t="shared" si="1"/>
        <v>I</v>
      </c>
      <c r="C18" s="11">
        <f t="shared" si="2"/>
        <v>42774.413</v>
      </c>
      <c r="D18" s="13" t="str">
        <f t="shared" si="3"/>
        <v>vis</v>
      </c>
      <c r="E18" s="47">
        <f>VLOOKUP(C18,A!C$21:E$972,3,FALSE)</f>
        <v>289.0050075804519</v>
      </c>
      <c r="F18" s="15" t="s">
        <v>102</v>
      </c>
      <c r="G18" s="13" t="str">
        <f t="shared" si="4"/>
        <v>42774.413</v>
      </c>
      <c r="H18" s="11">
        <f t="shared" si="5"/>
        <v>-10063</v>
      </c>
      <c r="I18" s="48" t="s">
        <v>230</v>
      </c>
      <c r="J18" s="49" t="s">
        <v>231</v>
      </c>
      <c r="K18" s="48">
        <v>-10063</v>
      </c>
      <c r="L18" s="48" t="s">
        <v>232</v>
      </c>
      <c r="M18" s="49" t="s">
        <v>139</v>
      </c>
      <c r="N18" s="49"/>
      <c r="O18" s="50" t="s">
        <v>208</v>
      </c>
      <c r="P18" s="50" t="s">
        <v>233</v>
      </c>
    </row>
    <row r="19" spans="1:16" ht="12.75" customHeight="1" thickBot="1">
      <c r="A19" s="11" t="str">
        <f t="shared" si="0"/>
        <v> BBS 25 </v>
      </c>
      <c r="B19" s="15" t="str">
        <f t="shared" si="1"/>
        <v>I</v>
      </c>
      <c r="C19" s="11">
        <f t="shared" si="2"/>
        <v>42777.689</v>
      </c>
      <c r="D19" s="13" t="str">
        <f t="shared" si="3"/>
        <v>vis</v>
      </c>
      <c r="E19" s="47">
        <f>VLOOKUP(C19,A!C$21:E$972,3,FALSE)</f>
        <v>292.0024191563511</v>
      </c>
      <c r="F19" s="15" t="s">
        <v>102</v>
      </c>
      <c r="G19" s="13" t="str">
        <f t="shared" si="4"/>
        <v>42777.689</v>
      </c>
      <c r="H19" s="11">
        <f t="shared" si="5"/>
        <v>-10060</v>
      </c>
      <c r="I19" s="48" t="s">
        <v>234</v>
      </c>
      <c r="J19" s="49" t="s">
        <v>235</v>
      </c>
      <c r="K19" s="48">
        <v>-10060</v>
      </c>
      <c r="L19" s="48" t="s">
        <v>223</v>
      </c>
      <c r="M19" s="49" t="s">
        <v>139</v>
      </c>
      <c r="N19" s="49"/>
      <c r="O19" s="50" t="s">
        <v>208</v>
      </c>
      <c r="P19" s="50" t="s">
        <v>233</v>
      </c>
    </row>
    <row r="20" spans="1:16" ht="12.75" customHeight="1" thickBot="1">
      <c r="A20" s="11" t="str">
        <f t="shared" si="0"/>
        <v> BBS 31 </v>
      </c>
      <c r="B20" s="15" t="str">
        <f t="shared" si="1"/>
        <v>I</v>
      </c>
      <c r="C20" s="11">
        <f t="shared" si="2"/>
        <v>43127.433</v>
      </c>
      <c r="D20" s="13" t="str">
        <f t="shared" si="3"/>
        <v>vis</v>
      </c>
      <c r="E20" s="47">
        <f>VLOOKUP(C20,A!C$21:E$972,3,FALSE)</f>
        <v>612.0044686685386</v>
      </c>
      <c r="F20" s="15" t="s">
        <v>102</v>
      </c>
      <c r="G20" s="13" t="str">
        <f t="shared" si="4"/>
        <v>43127.433</v>
      </c>
      <c r="H20" s="11">
        <f t="shared" si="5"/>
        <v>-9740</v>
      </c>
      <c r="I20" s="48" t="s">
        <v>236</v>
      </c>
      <c r="J20" s="49" t="s">
        <v>237</v>
      </c>
      <c r="K20" s="48">
        <v>-9740</v>
      </c>
      <c r="L20" s="48" t="s">
        <v>223</v>
      </c>
      <c r="M20" s="49" t="s">
        <v>139</v>
      </c>
      <c r="N20" s="49"/>
      <c r="O20" s="50" t="s">
        <v>208</v>
      </c>
      <c r="P20" s="50" t="s">
        <v>238</v>
      </c>
    </row>
    <row r="21" spans="1:16" ht="12.75" customHeight="1" thickBot="1">
      <c r="A21" s="11" t="str">
        <f t="shared" si="0"/>
        <v> BBS 35 </v>
      </c>
      <c r="B21" s="15" t="str">
        <f t="shared" si="1"/>
        <v>I</v>
      </c>
      <c r="C21" s="11">
        <f t="shared" si="2"/>
        <v>43458.592</v>
      </c>
      <c r="D21" s="13" t="str">
        <f t="shared" si="3"/>
        <v>vis</v>
      </c>
      <c r="E21" s="47">
        <f>VLOOKUP(C21,A!C$21:E$972,3,FALSE)</f>
        <v>915.0019717405191</v>
      </c>
      <c r="F21" s="15" t="s">
        <v>102</v>
      </c>
      <c r="G21" s="13" t="str">
        <f t="shared" si="4"/>
        <v>43458.592</v>
      </c>
      <c r="H21" s="11">
        <f t="shared" si="5"/>
        <v>-9437</v>
      </c>
      <c r="I21" s="48" t="s">
        <v>239</v>
      </c>
      <c r="J21" s="49" t="s">
        <v>240</v>
      </c>
      <c r="K21" s="48">
        <v>-9437</v>
      </c>
      <c r="L21" s="48" t="s">
        <v>241</v>
      </c>
      <c r="M21" s="49" t="s">
        <v>139</v>
      </c>
      <c r="N21" s="49"/>
      <c r="O21" s="50" t="s">
        <v>208</v>
      </c>
      <c r="P21" s="50" t="s">
        <v>242</v>
      </c>
    </row>
    <row r="22" spans="1:16" ht="12.75" customHeight="1" thickBot="1">
      <c r="A22" s="11" t="str">
        <f t="shared" si="0"/>
        <v> MVS 8.153 </v>
      </c>
      <c r="B22" s="15" t="str">
        <f t="shared" si="1"/>
        <v>I</v>
      </c>
      <c r="C22" s="11">
        <f t="shared" si="2"/>
        <v>43596.329</v>
      </c>
      <c r="D22" s="13" t="str">
        <f t="shared" si="3"/>
        <v>vis</v>
      </c>
      <c r="E22" s="47">
        <f>VLOOKUP(C22,A!C$21:E$972,3,FALSE)</f>
        <v>1041.0259272441465</v>
      </c>
      <c r="F22" s="15" t="s">
        <v>102</v>
      </c>
      <c r="G22" s="13" t="str">
        <f t="shared" si="4"/>
        <v>43596.329</v>
      </c>
      <c r="H22" s="11">
        <f t="shared" si="5"/>
        <v>-9311</v>
      </c>
      <c r="I22" s="48" t="s">
        <v>243</v>
      </c>
      <c r="J22" s="49" t="s">
        <v>244</v>
      </c>
      <c r="K22" s="48">
        <v>-9311</v>
      </c>
      <c r="L22" s="48" t="s">
        <v>245</v>
      </c>
      <c r="M22" s="49" t="s">
        <v>108</v>
      </c>
      <c r="N22" s="49"/>
      <c r="O22" s="50" t="s">
        <v>246</v>
      </c>
      <c r="P22" s="50" t="s">
        <v>247</v>
      </c>
    </row>
    <row r="23" spans="1:16" ht="12.75" customHeight="1" thickBot="1">
      <c r="A23" s="11" t="str">
        <f t="shared" si="0"/>
        <v> MVS 8.153 </v>
      </c>
      <c r="B23" s="15" t="str">
        <f t="shared" si="1"/>
        <v>I</v>
      </c>
      <c r="C23" s="11">
        <f t="shared" si="2"/>
        <v>43608.347</v>
      </c>
      <c r="D23" s="13" t="str">
        <f t="shared" si="3"/>
        <v>vis</v>
      </c>
      <c r="E23" s="47">
        <f>VLOOKUP(C23,A!C$21:E$972,3,FALSE)</f>
        <v>1052.021926120578</v>
      </c>
      <c r="F23" s="15" t="s">
        <v>102</v>
      </c>
      <c r="G23" s="13" t="str">
        <f t="shared" si="4"/>
        <v>43608.347</v>
      </c>
      <c r="H23" s="11">
        <f t="shared" si="5"/>
        <v>-9300</v>
      </c>
      <c r="I23" s="48" t="s">
        <v>248</v>
      </c>
      <c r="J23" s="49" t="s">
        <v>249</v>
      </c>
      <c r="K23" s="48">
        <v>-9300</v>
      </c>
      <c r="L23" s="48" t="s">
        <v>250</v>
      </c>
      <c r="M23" s="49" t="s">
        <v>108</v>
      </c>
      <c r="N23" s="49"/>
      <c r="O23" s="50" t="s">
        <v>246</v>
      </c>
      <c r="P23" s="50" t="s">
        <v>247</v>
      </c>
    </row>
    <row r="24" spans="1:16" ht="12.75" customHeight="1" thickBot="1">
      <c r="A24" s="11" t="str">
        <f t="shared" si="0"/>
        <v> BBS 39 </v>
      </c>
      <c r="B24" s="15" t="str">
        <f t="shared" si="1"/>
        <v>I</v>
      </c>
      <c r="C24" s="11">
        <f t="shared" si="2"/>
        <v>43776.641</v>
      </c>
      <c r="D24" s="13" t="str">
        <f t="shared" si="3"/>
        <v>vis</v>
      </c>
      <c r="E24" s="47">
        <f>VLOOKUP(C24,A!C$21:E$972,3,FALSE)</f>
        <v>1206.0043387441108</v>
      </c>
      <c r="F24" s="15" t="s">
        <v>102</v>
      </c>
      <c r="G24" s="13" t="str">
        <f t="shared" si="4"/>
        <v>43776.641</v>
      </c>
      <c r="H24" s="11">
        <f t="shared" si="5"/>
        <v>-9146</v>
      </c>
      <c r="I24" s="48" t="s">
        <v>251</v>
      </c>
      <c r="J24" s="49" t="s">
        <v>252</v>
      </c>
      <c r="K24" s="48">
        <v>-9146</v>
      </c>
      <c r="L24" s="48" t="s">
        <v>241</v>
      </c>
      <c r="M24" s="49" t="s">
        <v>139</v>
      </c>
      <c r="N24" s="49"/>
      <c r="O24" s="50" t="s">
        <v>208</v>
      </c>
      <c r="P24" s="50" t="s">
        <v>253</v>
      </c>
    </row>
    <row r="25" spans="1:16" ht="12.75" customHeight="1" thickBot="1">
      <c r="A25" s="11" t="str">
        <f t="shared" si="0"/>
        <v> BBS 46 </v>
      </c>
      <c r="B25" s="15" t="str">
        <f t="shared" si="1"/>
        <v>I</v>
      </c>
      <c r="C25" s="11">
        <f t="shared" si="2"/>
        <v>44281.589</v>
      </c>
      <c r="D25" s="13" t="str">
        <f t="shared" si="3"/>
        <v>vis</v>
      </c>
      <c r="E25" s="47">
        <f>VLOOKUP(C25,A!C$21:E$972,3,FALSE)</f>
        <v>1668.0119640274024</v>
      </c>
      <c r="F25" s="15" t="s">
        <v>102</v>
      </c>
      <c r="G25" s="13" t="str">
        <f t="shared" si="4"/>
        <v>44281.589</v>
      </c>
      <c r="H25" s="11">
        <f t="shared" si="5"/>
        <v>-8684</v>
      </c>
      <c r="I25" s="48" t="s">
        <v>254</v>
      </c>
      <c r="J25" s="49" t="s">
        <v>255</v>
      </c>
      <c r="K25" s="48">
        <v>-8684</v>
      </c>
      <c r="L25" s="48" t="s">
        <v>219</v>
      </c>
      <c r="M25" s="49" t="s">
        <v>139</v>
      </c>
      <c r="N25" s="49"/>
      <c r="O25" s="50" t="s">
        <v>208</v>
      </c>
      <c r="P25" s="50" t="s">
        <v>256</v>
      </c>
    </row>
    <row r="26" spans="1:16" ht="12.75" customHeight="1" thickBot="1">
      <c r="A26" s="11" t="str">
        <f t="shared" si="0"/>
        <v> BRNO 23 </v>
      </c>
      <c r="B26" s="15" t="str">
        <f t="shared" si="1"/>
        <v>I</v>
      </c>
      <c r="C26" s="11">
        <f t="shared" si="2"/>
        <v>44632.433</v>
      </c>
      <c r="D26" s="13" t="str">
        <f t="shared" si="3"/>
        <v>vis</v>
      </c>
      <c r="E26" s="47">
        <f>VLOOKUP(C26,A!C$21:E$972,3,FALSE)</f>
        <v>1989.0204704179437</v>
      </c>
      <c r="F26" s="15" t="s">
        <v>102</v>
      </c>
      <c r="G26" s="13" t="str">
        <f t="shared" si="4"/>
        <v>44632.433</v>
      </c>
      <c r="H26" s="11">
        <f t="shared" si="5"/>
        <v>-8363</v>
      </c>
      <c r="I26" s="48" t="s">
        <v>257</v>
      </c>
      <c r="J26" s="49" t="s">
        <v>258</v>
      </c>
      <c r="K26" s="48">
        <v>-8363</v>
      </c>
      <c r="L26" s="48" t="s">
        <v>259</v>
      </c>
      <c r="M26" s="49" t="s">
        <v>139</v>
      </c>
      <c r="N26" s="49"/>
      <c r="O26" s="50" t="s">
        <v>260</v>
      </c>
      <c r="P26" s="50" t="s">
        <v>261</v>
      </c>
    </row>
    <row r="27" spans="1:16" ht="12.75" customHeight="1" thickBot="1">
      <c r="A27" s="11" t="str">
        <f t="shared" si="0"/>
        <v> BBS 53 </v>
      </c>
      <c r="B27" s="15" t="str">
        <f t="shared" si="1"/>
        <v>I</v>
      </c>
      <c r="C27" s="11">
        <f t="shared" si="2"/>
        <v>44690.361</v>
      </c>
      <c r="D27" s="13" t="str">
        <f t="shared" si="3"/>
        <v>vis</v>
      </c>
      <c r="E27" s="47">
        <f>VLOOKUP(C27,A!C$21:E$972,3,FALSE)</f>
        <v>2042.0223195537174</v>
      </c>
      <c r="F27" s="15" t="s">
        <v>102</v>
      </c>
      <c r="G27" s="13" t="str">
        <f t="shared" si="4"/>
        <v>44690.361</v>
      </c>
      <c r="H27" s="11">
        <f t="shared" si="5"/>
        <v>-8310</v>
      </c>
      <c r="I27" s="48" t="s">
        <v>262</v>
      </c>
      <c r="J27" s="49" t="s">
        <v>263</v>
      </c>
      <c r="K27" s="48">
        <v>-8310</v>
      </c>
      <c r="L27" s="48" t="s">
        <v>215</v>
      </c>
      <c r="M27" s="49" t="s">
        <v>139</v>
      </c>
      <c r="N27" s="49"/>
      <c r="O27" s="50" t="s">
        <v>208</v>
      </c>
      <c r="P27" s="50" t="s">
        <v>264</v>
      </c>
    </row>
    <row r="28" spans="1:16" ht="12.75" customHeight="1" thickBot="1">
      <c r="A28" s="11" t="str">
        <f t="shared" si="0"/>
        <v> BBS 59 </v>
      </c>
      <c r="B28" s="15" t="str">
        <f t="shared" si="1"/>
        <v>I</v>
      </c>
      <c r="C28" s="11">
        <f t="shared" si="2"/>
        <v>45010.59</v>
      </c>
      <c r="D28" s="13" t="str">
        <f t="shared" si="3"/>
        <v>vis</v>
      </c>
      <c r="E28" s="47">
        <f>VLOOKUP(C28,A!C$21:E$972,3,FALSE)</f>
        <v>2335.0193010980424</v>
      </c>
      <c r="F28" s="15" t="s">
        <v>102</v>
      </c>
      <c r="G28" s="13" t="str">
        <f t="shared" si="4"/>
        <v>45010.590</v>
      </c>
      <c r="H28" s="11">
        <f t="shared" si="5"/>
        <v>-8017</v>
      </c>
      <c r="I28" s="48" t="s">
        <v>265</v>
      </c>
      <c r="J28" s="49" t="s">
        <v>266</v>
      </c>
      <c r="K28" s="48">
        <v>-8017</v>
      </c>
      <c r="L28" s="48" t="s">
        <v>267</v>
      </c>
      <c r="M28" s="49" t="s">
        <v>139</v>
      </c>
      <c r="N28" s="49"/>
      <c r="O28" s="50" t="s">
        <v>208</v>
      </c>
      <c r="P28" s="50" t="s">
        <v>268</v>
      </c>
    </row>
    <row r="29" spans="1:16" ht="12.75" customHeight="1" thickBot="1">
      <c r="A29" s="11" t="str">
        <f t="shared" si="0"/>
        <v> BRNO 26 </v>
      </c>
      <c r="B29" s="15" t="str">
        <f t="shared" si="1"/>
        <v>I</v>
      </c>
      <c r="C29" s="11">
        <f t="shared" si="2"/>
        <v>45020.432</v>
      </c>
      <c r="D29" s="13" t="str">
        <f t="shared" si="3"/>
        <v>vis</v>
      </c>
      <c r="E29" s="47">
        <f>VLOOKUP(C29,A!C$21:E$972,3,FALSE)</f>
        <v>2344.0243452769287</v>
      </c>
      <c r="F29" s="15" t="s">
        <v>102</v>
      </c>
      <c r="G29" s="13" t="str">
        <f t="shared" si="4"/>
        <v>45020.432</v>
      </c>
      <c r="H29" s="11">
        <f t="shared" si="5"/>
        <v>-8008</v>
      </c>
      <c r="I29" s="48" t="s">
        <v>269</v>
      </c>
      <c r="J29" s="49" t="s">
        <v>270</v>
      </c>
      <c r="K29" s="48">
        <v>-8008</v>
      </c>
      <c r="L29" s="48" t="s">
        <v>215</v>
      </c>
      <c r="M29" s="49" t="s">
        <v>139</v>
      </c>
      <c r="N29" s="49"/>
      <c r="O29" s="50" t="s">
        <v>260</v>
      </c>
      <c r="P29" s="50" t="s">
        <v>271</v>
      </c>
    </row>
    <row r="30" spans="1:16" ht="12.75" customHeight="1" thickBot="1">
      <c r="A30" s="11" t="str">
        <f t="shared" si="0"/>
        <v> BRNO 26 </v>
      </c>
      <c r="B30" s="15" t="str">
        <f t="shared" si="1"/>
        <v>I</v>
      </c>
      <c r="C30" s="11">
        <f t="shared" si="2"/>
        <v>45020.432</v>
      </c>
      <c r="D30" s="13" t="str">
        <f t="shared" si="3"/>
        <v>vis</v>
      </c>
      <c r="E30" s="47">
        <f>VLOOKUP(C30,A!C$21:E$972,3,FALSE)</f>
        <v>2344.0243452769287</v>
      </c>
      <c r="F30" s="15" t="s">
        <v>102</v>
      </c>
      <c r="G30" s="13" t="str">
        <f t="shared" si="4"/>
        <v>45020.432</v>
      </c>
      <c r="H30" s="11">
        <f t="shared" si="5"/>
        <v>-8008</v>
      </c>
      <c r="I30" s="48" t="s">
        <v>269</v>
      </c>
      <c r="J30" s="49" t="s">
        <v>270</v>
      </c>
      <c r="K30" s="48">
        <v>-8008</v>
      </c>
      <c r="L30" s="48" t="s">
        <v>215</v>
      </c>
      <c r="M30" s="49" t="s">
        <v>139</v>
      </c>
      <c r="N30" s="49"/>
      <c r="O30" s="50" t="s">
        <v>272</v>
      </c>
      <c r="P30" s="50" t="s">
        <v>271</v>
      </c>
    </row>
    <row r="31" spans="1:16" ht="12.75" customHeight="1" thickBot="1">
      <c r="A31" s="11" t="str">
        <f t="shared" si="0"/>
        <v> BRNO 26 </v>
      </c>
      <c r="B31" s="15" t="str">
        <f t="shared" si="1"/>
        <v>I</v>
      </c>
      <c r="C31" s="11">
        <f t="shared" si="2"/>
        <v>45055.406</v>
      </c>
      <c r="D31" s="13" t="str">
        <f t="shared" si="3"/>
        <v>vis</v>
      </c>
      <c r="E31" s="47">
        <f>VLOOKUP(C31,A!C$21:E$972,3,FALSE)</f>
        <v>2376.02418424383</v>
      </c>
      <c r="F31" s="15" t="s">
        <v>102</v>
      </c>
      <c r="G31" s="13" t="str">
        <f t="shared" si="4"/>
        <v>45055.406</v>
      </c>
      <c r="H31" s="11">
        <f t="shared" si="5"/>
        <v>-7976</v>
      </c>
      <c r="I31" s="48" t="s">
        <v>273</v>
      </c>
      <c r="J31" s="49" t="s">
        <v>274</v>
      </c>
      <c r="K31" s="48">
        <v>-7976</v>
      </c>
      <c r="L31" s="48" t="s">
        <v>226</v>
      </c>
      <c r="M31" s="49" t="s">
        <v>139</v>
      </c>
      <c r="N31" s="49"/>
      <c r="O31" s="50" t="s">
        <v>260</v>
      </c>
      <c r="P31" s="50" t="s">
        <v>271</v>
      </c>
    </row>
    <row r="32" spans="1:16" ht="12.75" customHeight="1" thickBot="1">
      <c r="A32" s="11" t="str">
        <f t="shared" si="0"/>
        <v> BRNO 26 </v>
      </c>
      <c r="B32" s="15" t="str">
        <f t="shared" si="1"/>
        <v>I</v>
      </c>
      <c r="C32" s="11">
        <f t="shared" si="2"/>
        <v>45055.406</v>
      </c>
      <c r="D32" s="13" t="str">
        <f t="shared" si="3"/>
        <v>vis</v>
      </c>
      <c r="E32" s="47">
        <f>VLOOKUP(C32,A!C$21:E$972,3,FALSE)</f>
        <v>2376.02418424383</v>
      </c>
      <c r="F32" s="15" t="s">
        <v>102</v>
      </c>
      <c r="G32" s="13" t="str">
        <f t="shared" si="4"/>
        <v>45055.406</v>
      </c>
      <c r="H32" s="11">
        <f t="shared" si="5"/>
        <v>-7976</v>
      </c>
      <c r="I32" s="48" t="s">
        <v>273</v>
      </c>
      <c r="J32" s="49" t="s">
        <v>274</v>
      </c>
      <c r="K32" s="48">
        <v>-7976</v>
      </c>
      <c r="L32" s="48" t="s">
        <v>226</v>
      </c>
      <c r="M32" s="49" t="s">
        <v>139</v>
      </c>
      <c r="N32" s="49"/>
      <c r="O32" s="50" t="s">
        <v>275</v>
      </c>
      <c r="P32" s="50" t="s">
        <v>271</v>
      </c>
    </row>
    <row r="33" spans="1:16" ht="12.75" customHeight="1" thickBot="1">
      <c r="A33" s="11" t="str">
        <f t="shared" si="0"/>
        <v> BRNO 26 </v>
      </c>
      <c r="B33" s="15" t="str">
        <f t="shared" si="1"/>
        <v>I</v>
      </c>
      <c r="C33" s="11">
        <f t="shared" si="2"/>
        <v>45055.407</v>
      </c>
      <c r="D33" s="13" t="str">
        <f t="shared" si="3"/>
        <v>vis</v>
      </c>
      <c r="E33" s="47">
        <f>VLOOKUP(C33,A!C$21:E$972,3,FALSE)</f>
        <v>2376.025099204625</v>
      </c>
      <c r="F33" s="15" t="s">
        <v>102</v>
      </c>
      <c r="G33" s="13" t="str">
        <f t="shared" si="4"/>
        <v>45055.407</v>
      </c>
      <c r="H33" s="11">
        <f t="shared" si="5"/>
        <v>-7976</v>
      </c>
      <c r="I33" s="48" t="s">
        <v>276</v>
      </c>
      <c r="J33" s="49" t="s">
        <v>277</v>
      </c>
      <c r="K33" s="48">
        <v>-7976</v>
      </c>
      <c r="L33" s="48" t="s">
        <v>215</v>
      </c>
      <c r="M33" s="49" t="s">
        <v>139</v>
      </c>
      <c r="N33" s="49"/>
      <c r="O33" s="50" t="s">
        <v>272</v>
      </c>
      <c r="P33" s="50" t="s">
        <v>271</v>
      </c>
    </row>
    <row r="34" spans="1:16" ht="12.75" customHeight="1" thickBot="1">
      <c r="A34" s="11" t="str">
        <f t="shared" si="0"/>
        <v> BRNO 26 </v>
      </c>
      <c r="B34" s="15" t="str">
        <f t="shared" si="1"/>
        <v>I</v>
      </c>
      <c r="C34" s="11">
        <f t="shared" si="2"/>
        <v>45055.41</v>
      </c>
      <c r="D34" s="13" t="str">
        <f t="shared" si="3"/>
        <v>vis</v>
      </c>
      <c r="E34" s="47">
        <f>VLOOKUP(C34,A!C$21:E$972,3,FALSE)</f>
        <v>2376.0278440870247</v>
      </c>
      <c r="F34" s="15" t="s">
        <v>102</v>
      </c>
      <c r="G34" s="13" t="str">
        <f t="shared" si="4"/>
        <v>45055.410</v>
      </c>
      <c r="H34" s="11">
        <f t="shared" si="5"/>
        <v>-7976</v>
      </c>
      <c r="I34" s="48" t="s">
        <v>278</v>
      </c>
      <c r="J34" s="49" t="s">
        <v>279</v>
      </c>
      <c r="K34" s="48">
        <v>-7976</v>
      </c>
      <c r="L34" s="48" t="s">
        <v>280</v>
      </c>
      <c r="M34" s="49" t="s">
        <v>139</v>
      </c>
      <c r="N34" s="49"/>
      <c r="O34" s="50" t="s">
        <v>281</v>
      </c>
      <c r="P34" s="50" t="s">
        <v>271</v>
      </c>
    </row>
    <row r="35" spans="1:16" ht="12.75" customHeight="1" thickBot="1">
      <c r="A35" s="11" t="str">
        <f t="shared" si="0"/>
        <v> BBS 65 </v>
      </c>
      <c r="B35" s="15" t="str">
        <f t="shared" si="1"/>
        <v>I</v>
      </c>
      <c r="C35" s="11">
        <f t="shared" si="2"/>
        <v>45398.594</v>
      </c>
      <c r="D35" s="13" t="str">
        <f t="shared" si="3"/>
        <v>vis</v>
      </c>
      <c r="E35" s="47">
        <f>VLOOKUP(C35,A!C$21:E$972,3,FALSE)</f>
        <v>2690.0277507610176</v>
      </c>
      <c r="F35" s="15" t="s">
        <v>102</v>
      </c>
      <c r="G35" s="13" t="str">
        <f t="shared" si="4"/>
        <v>45398.594</v>
      </c>
      <c r="H35" s="11">
        <f t="shared" si="5"/>
        <v>-7662</v>
      </c>
      <c r="I35" s="48" t="s">
        <v>282</v>
      </c>
      <c r="J35" s="49" t="s">
        <v>283</v>
      </c>
      <c r="K35" s="48">
        <v>-7662</v>
      </c>
      <c r="L35" s="48" t="s">
        <v>215</v>
      </c>
      <c r="M35" s="49" t="s">
        <v>139</v>
      </c>
      <c r="N35" s="49"/>
      <c r="O35" s="50" t="s">
        <v>208</v>
      </c>
      <c r="P35" s="50" t="s">
        <v>284</v>
      </c>
    </row>
    <row r="36" spans="1:16" ht="12.75" customHeight="1" thickBot="1">
      <c r="A36" s="11" t="str">
        <f t="shared" si="0"/>
        <v> BBS 69 </v>
      </c>
      <c r="B36" s="15" t="str">
        <f t="shared" si="1"/>
        <v>I</v>
      </c>
      <c r="C36" s="11">
        <f t="shared" si="2"/>
        <v>45644.507</v>
      </c>
      <c r="D36" s="13" t="str">
        <f t="shared" si="3"/>
        <v>vis</v>
      </c>
      <c r="E36" s="47">
        <f>VLOOKUP(C36,A!C$21:E$972,3,FALSE)</f>
        <v>2915.0285056036764</v>
      </c>
      <c r="F36" s="15" t="s">
        <v>102</v>
      </c>
      <c r="G36" s="13" t="str">
        <f t="shared" si="4"/>
        <v>45644.507</v>
      </c>
      <c r="H36" s="11">
        <f t="shared" si="5"/>
        <v>-7437</v>
      </c>
      <c r="I36" s="48" t="s">
        <v>285</v>
      </c>
      <c r="J36" s="49" t="s">
        <v>286</v>
      </c>
      <c r="K36" s="48">
        <v>-7437</v>
      </c>
      <c r="L36" s="48" t="s">
        <v>226</v>
      </c>
      <c r="M36" s="49" t="s">
        <v>139</v>
      </c>
      <c r="N36" s="49"/>
      <c r="O36" s="50" t="s">
        <v>208</v>
      </c>
      <c r="P36" s="50" t="s">
        <v>287</v>
      </c>
    </row>
    <row r="37" spans="1:16" ht="12.75" customHeight="1" thickBot="1">
      <c r="A37" s="11" t="str">
        <f t="shared" si="0"/>
        <v> BBS 71 </v>
      </c>
      <c r="B37" s="15" t="str">
        <f t="shared" si="1"/>
        <v>I</v>
      </c>
      <c r="C37" s="11">
        <f t="shared" si="2"/>
        <v>45749.427</v>
      </c>
      <c r="D37" s="13" t="str">
        <f t="shared" si="3"/>
        <v>vis</v>
      </c>
      <c r="E37" s="47">
        <f>VLOOKUP(C37,A!C$21:E$972,3,FALSE)</f>
        <v>3011.026192582783</v>
      </c>
      <c r="F37" s="15" t="s">
        <v>102</v>
      </c>
      <c r="G37" s="13" t="str">
        <f t="shared" si="4"/>
        <v>45749.427</v>
      </c>
      <c r="H37" s="11">
        <f t="shared" si="5"/>
        <v>-7341</v>
      </c>
      <c r="I37" s="48" t="s">
        <v>288</v>
      </c>
      <c r="J37" s="49" t="s">
        <v>289</v>
      </c>
      <c r="K37" s="48">
        <v>-7341</v>
      </c>
      <c r="L37" s="48" t="s">
        <v>232</v>
      </c>
      <c r="M37" s="49" t="s">
        <v>139</v>
      </c>
      <c r="N37" s="49"/>
      <c r="O37" s="50" t="s">
        <v>208</v>
      </c>
      <c r="P37" s="50" t="s">
        <v>290</v>
      </c>
    </row>
    <row r="38" spans="1:16" ht="12.75" customHeight="1" thickBot="1">
      <c r="A38" s="11" t="str">
        <f t="shared" si="0"/>
        <v> BBS 76 </v>
      </c>
      <c r="B38" s="15" t="str">
        <f t="shared" si="1"/>
        <v>I</v>
      </c>
      <c r="C38" s="11">
        <f t="shared" si="2"/>
        <v>46148.346</v>
      </c>
      <c r="D38" s="13" t="str">
        <f t="shared" si="3"/>
        <v>vis</v>
      </c>
      <c r="E38" s="47">
        <f>VLOOKUP(C38,A!C$21:E$972,3,FALSE)</f>
        <v>3376.0214393614297</v>
      </c>
      <c r="F38" s="15" t="s">
        <v>102</v>
      </c>
      <c r="G38" s="13" t="str">
        <f t="shared" si="4"/>
        <v>46148.346</v>
      </c>
      <c r="H38" s="11">
        <f t="shared" si="5"/>
        <v>-6976</v>
      </c>
      <c r="I38" s="48" t="s">
        <v>291</v>
      </c>
      <c r="J38" s="49" t="s">
        <v>292</v>
      </c>
      <c r="K38" s="48">
        <v>-6976</v>
      </c>
      <c r="L38" s="48" t="s">
        <v>293</v>
      </c>
      <c r="M38" s="49" t="s">
        <v>139</v>
      </c>
      <c r="N38" s="49"/>
      <c r="O38" s="50" t="s">
        <v>208</v>
      </c>
      <c r="P38" s="50" t="s">
        <v>294</v>
      </c>
    </row>
    <row r="39" spans="1:16" ht="12.75" customHeight="1" thickBot="1">
      <c r="A39" s="11" t="str">
        <f t="shared" si="0"/>
        <v> BBS 79 </v>
      </c>
      <c r="B39" s="15" t="str">
        <f t="shared" si="1"/>
        <v>I</v>
      </c>
      <c r="C39" s="11">
        <f t="shared" si="2"/>
        <v>46422.678</v>
      </c>
      <c r="D39" s="13" t="str">
        <f t="shared" si="3"/>
        <v>vis</v>
      </c>
      <c r="E39" s="47">
        <f>VLOOKUP(C39,A!C$21:E$972,3,FALSE)</f>
        <v>3627.0244651367925</v>
      </c>
      <c r="F39" s="15" t="s">
        <v>102</v>
      </c>
      <c r="G39" s="13" t="str">
        <f t="shared" si="4"/>
        <v>46422.678</v>
      </c>
      <c r="H39" s="11">
        <f t="shared" si="5"/>
        <v>-6725</v>
      </c>
      <c r="I39" s="48" t="s">
        <v>295</v>
      </c>
      <c r="J39" s="49" t="s">
        <v>296</v>
      </c>
      <c r="K39" s="48">
        <v>-6725</v>
      </c>
      <c r="L39" s="48" t="s">
        <v>297</v>
      </c>
      <c r="M39" s="49" t="s">
        <v>139</v>
      </c>
      <c r="N39" s="49"/>
      <c r="O39" s="50" t="s">
        <v>208</v>
      </c>
      <c r="P39" s="50" t="s">
        <v>298</v>
      </c>
    </row>
    <row r="40" spans="1:16" ht="12.75" customHeight="1" thickBot="1">
      <c r="A40" s="11" t="str">
        <f t="shared" si="0"/>
        <v> BBS 82 </v>
      </c>
      <c r="B40" s="15" t="str">
        <f t="shared" si="1"/>
        <v>I</v>
      </c>
      <c r="C40" s="11">
        <f t="shared" si="2"/>
        <v>46762.586</v>
      </c>
      <c r="D40" s="13" t="str">
        <f t="shared" si="3"/>
        <v>vis</v>
      </c>
      <c r="E40" s="47">
        <f>VLOOKUP(C40,A!C$21:E$972,3,FALSE)</f>
        <v>3938.0269602348926</v>
      </c>
      <c r="F40" s="15" t="s">
        <v>102</v>
      </c>
      <c r="G40" s="13" t="str">
        <f t="shared" si="4"/>
        <v>46762.586</v>
      </c>
      <c r="H40" s="11">
        <f t="shared" si="5"/>
        <v>-6414</v>
      </c>
      <c r="I40" s="48" t="s">
        <v>299</v>
      </c>
      <c r="J40" s="49" t="s">
        <v>300</v>
      </c>
      <c r="K40" s="48">
        <v>-6414</v>
      </c>
      <c r="L40" s="48" t="s">
        <v>297</v>
      </c>
      <c r="M40" s="49" t="s">
        <v>139</v>
      </c>
      <c r="N40" s="49"/>
      <c r="O40" s="50" t="s">
        <v>208</v>
      </c>
      <c r="P40" s="50" t="s">
        <v>301</v>
      </c>
    </row>
    <row r="41" spans="1:16" ht="12.75" customHeight="1" thickBot="1">
      <c r="A41" s="11" t="str">
        <f t="shared" si="0"/>
        <v> BBS 87 </v>
      </c>
      <c r="B41" s="15" t="str">
        <f t="shared" si="1"/>
        <v>I</v>
      </c>
      <c r="C41" s="11">
        <f t="shared" si="2"/>
        <v>47207.42</v>
      </c>
      <c r="D41" s="13" t="str">
        <f t="shared" si="3"/>
        <v>vis</v>
      </c>
      <c r="E41" s="47">
        <f>VLOOKUP(C41,A!C$21:E$972,3,FALSE)</f>
        <v>4345.032632076878</v>
      </c>
      <c r="F41" s="15" t="s">
        <v>102</v>
      </c>
      <c r="G41" s="13" t="str">
        <f t="shared" si="4"/>
        <v>47207.420</v>
      </c>
      <c r="H41" s="11">
        <f t="shared" si="5"/>
        <v>-6007</v>
      </c>
      <c r="I41" s="48" t="s">
        <v>302</v>
      </c>
      <c r="J41" s="49" t="s">
        <v>303</v>
      </c>
      <c r="K41" s="48">
        <v>-6007</v>
      </c>
      <c r="L41" s="48" t="s">
        <v>219</v>
      </c>
      <c r="M41" s="49" t="s">
        <v>139</v>
      </c>
      <c r="N41" s="49"/>
      <c r="O41" s="50" t="s">
        <v>208</v>
      </c>
      <c r="P41" s="50" t="s">
        <v>304</v>
      </c>
    </row>
    <row r="42" spans="1:16" ht="12.75" customHeight="1" thickBot="1">
      <c r="A42" s="11" t="str">
        <f t="shared" si="0"/>
        <v> BBS 90 </v>
      </c>
      <c r="B42" s="15" t="str">
        <f t="shared" si="1"/>
        <v>I</v>
      </c>
      <c r="C42" s="11">
        <f t="shared" si="2"/>
        <v>47524.372</v>
      </c>
      <c r="D42" s="13" t="str">
        <f t="shared" si="3"/>
        <v>vis</v>
      </c>
      <c r="E42" s="47">
        <f>VLOOKUP(C42,A!C$21:E$972,3,FALSE)</f>
        <v>4635.031287084509</v>
      </c>
      <c r="F42" s="15" t="s">
        <v>102</v>
      </c>
      <c r="G42" s="13" t="str">
        <f t="shared" si="4"/>
        <v>47524.372</v>
      </c>
      <c r="H42" s="11">
        <f t="shared" si="5"/>
        <v>-5717</v>
      </c>
      <c r="I42" s="48" t="s">
        <v>305</v>
      </c>
      <c r="J42" s="49" t="s">
        <v>306</v>
      </c>
      <c r="K42" s="48">
        <v>-5717</v>
      </c>
      <c r="L42" s="48" t="s">
        <v>293</v>
      </c>
      <c r="M42" s="49" t="s">
        <v>139</v>
      </c>
      <c r="N42" s="49"/>
      <c r="O42" s="50" t="s">
        <v>208</v>
      </c>
      <c r="P42" s="50" t="s">
        <v>307</v>
      </c>
    </row>
    <row r="43" spans="1:16" ht="12.75" customHeight="1" thickBot="1">
      <c r="A43" s="11" t="str">
        <f aca="true" t="shared" si="6" ref="A43:A74">P43</f>
        <v> BBS 94 </v>
      </c>
      <c r="B43" s="15" t="str">
        <f aca="true" t="shared" si="7" ref="B43:B74">IF(H43=INT(H43),"I","II")</f>
        <v>I</v>
      </c>
      <c r="C43" s="11">
        <f aca="true" t="shared" si="8" ref="C43:C74">1*G43</f>
        <v>47924.386</v>
      </c>
      <c r="D43" s="13" t="str">
        <f aca="true" t="shared" si="9" ref="D43:D74">VLOOKUP(F43,I$1:J$5,2,FALSE)</f>
        <v>vis</v>
      </c>
      <c r="E43" s="47">
        <f>VLOOKUP(C43,A!C$21:E$972,3,FALSE)</f>
        <v>5001.028415937519</v>
      </c>
      <c r="F43" s="15" t="s">
        <v>102</v>
      </c>
      <c r="G43" s="13" t="str">
        <f aca="true" t="shared" si="10" ref="G43:G74">MID(I43,3,LEN(I43)-3)</f>
        <v>47924.386</v>
      </c>
      <c r="H43" s="11">
        <f aca="true" t="shared" si="11" ref="H43:H74">1*K43</f>
        <v>-5351</v>
      </c>
      <c r="I43" s="48" t="s">
        <v>308</v>
      </c>
      <c r="J43" s="49" t="s">
        <v>309</v>
      </c>
      <c r="K43" s="48">
        <v>-5351</v>
      </c>
      <c r="L43" s="48" t="s">
        <v>310</v>
      </c>
      <c r="M43" s="49" t="s">
        <v>139</v>
      </c>
      <c r="N43" s="49"/>
      <c r="O43" s="50" t="s">
        <v>208</v>
      </c>
      <c r="P43" s="50" t="s">
        <v>311</v>
      </c>
    </row>
    <row r="44" spans="1:16" ht="12.75" customHeight="1" thickBot="1">
      <c r="A44" s="11" t="str">
        <f t="shared" si="6"/>
        <v> BBS 97 </v>
      </c>
      <c r="B44" s="15" t="str">
        <f t="shared" si="7"/>
        <v>I</v>
      </c>
      <c r="C44" s="11">
        <f t="shared" si="8"/>
        <v>48290.525</v>
      </c>
      <c r="D44" s="13" t="str">
        <f t="shared" si="9"/>
        <v>vis</v>
      </c>
      <c r="E44" s="47">
        <f>VLOOKUP(C44,A!C$21:E$972,3,FALSE)</f>
        <v>5336.0312477411935</v>
      </c>
      <c r="F44" s="15" t="s">
        <v>102</v>
      </c>
      <c r="G44" s="13" t="str">
        <f t="shared" si="10"/>
        <v>48290.525</v>
      </c>
      <c r="H44" s="11">
        <f t="shared" si="11"/>
        <v>-5016</v>
      </c>
      <c r="I44" s="48" t="s">
        <v>312</v>
      </c>
      <c r="J44" s="49" t="s">
        <v>313</v>
      </c>
      <c r="K44" s="48">
        <v>-5016</v>
      </c>
      <c r="L44" s="48" t="s">
        <v>314</v>
      </c>
      <c r="M44" s="49" t="s">
        <v>315</v>
      </c>
      <c r="N44" s="49" t="s">
        <v>316</v>
      </c>
      <c r="O44" s="50" t="s">
        <v>317</v>
      </c>
      <c r="P44" s="50" t="s">
        <v>318</v>
      </c>
    </row>
    <row r="45" spans="1:16" ht="12.75" customHeight="1" thickBot="1">
      <c r="A45" s="11" t="str">
        <f t="shared" si="6"/>
        <v> BBS 100 </v>
      </c>
      <c r="B45" s="15" t="str">
        <f t="shared" si="7"/>
        <v>I</v>
      </c>
      <c r="C45" s="11">
        <f t="shared" si="8"/>
        <v>48712.397</v>
      </c>
      <c r="D45" s="13" t="str">
        <f t="shared" si="9"/>
        <v>vis</v>
      </c>
      <c r="E45" s="47">
        <f>VLOOKUP(C45,A!C$21:E$972,3,FALSE)</f>
        <v>5722.027589727917</v>
      </c>
      <c r="F45" s="15" t="s">
        <v>102</v>
      </c>
      <c r="G45" s="13" t="str">
        <f t="shared" si="10"/>
        <v>48712.397</v>
      </c>
      <c r="H45" s="11">
        <f t="shared" si="11"/>
        <v>-4630</v>
      </c>
      <c r="I45" s="48" t="s">
        <v>319</v>
      </c>
      <c r="J45" s="49" t="s">
        <v>320</v>
      </c>
      <c r="K45" s="48">
        <v>-4630</v>
      </c>
      <c r="L45" s="48" t="s">
        <v>321</v>
      </c>
      <c r="M45" s="49" t="s">
        <v>139</v>
      </c>
      <c r="N45" s="49"/>
      <c r="O45" s="50" t="s">
        <v>208</v>
      </c>
      <c r="P45" s="50" t="s">
        <v>322</v>
      </c>
    </row>
    <row r="46" spans="1:16" ht="12.75" customHeight="1" thickBot="1">
      <c r="A46" s="11" t="str">
        <f t="shared" si="6"/>
        <v> BBS 103 </v>
      </c>
      <c r="B46" s="15" t="str">
        <f t="shared" si="7"/>
        <v>I</v>
      </c>
      <c r="C46" s="11">
        <f t="shared" si="8"/>
        <v>49032.637</v>
      </c>
      <c r="D46" s="13" t="str">
        <f t="shared" si="9"/>
        <v>vis</v>
      </c>
      <c r="E46" s="47">
        <f>VLOOKUP(C46,A!C$21:E$972,3,FALSE)</f>
        <v>6015.034635841031</v>
      </c>
      <c r="F46" s="15" t="str">
        <f>LEFT(M46,1)</f>
        <v>V</v>
      </c>
      <c r="G46" s="13" t="str">
        <f t="shared" si="10"/>
        <v>49032.637</v>
      </c>
      <c r="H46" s="11">
        <f t="shared" si="11"/>
        <v>-4337</v>
      </c>
      <c r="I46" s="48" t="s">
        <v>323</v>
      </c>
      <c r="J46" s="49" t="s">
        <v>324</v>
      </c>
      <c r="K46" s="48">
        <v>-4337</v>
      </c>
      <c r="L46" s="48" t="s">
        <v>325</v>
      </c>
      <c r="M46" s="49" t="s">
        <v>139</v>
      </c>
      <c r="N46" s="49"/>
      <c r="O46" s="50" t="s">
        <v>208</v>
      </c>
      <c r="P46" s="50" t="s">
        <v>326</v>
      </c>
    </row>
    <row r="47" spans="1:16" ht="12.75" customHeight="1" thickBot="1">
      <c r="A47" s="11" t="str">
        <f t="shared" si="6"/>
        <v> BBS 106 </v>
      </c>
      <c r="B47" s="15" t="str">
        <f t="shared" si="7"/>
        <v>I</v>
      </c>
      <c r="C47" s="11">
        <f t="shared" si="8"/>
        <v>49372.54</v>
      </c>
      <c r="D47" s="13" t="str">
        <f t="shared" si="9"/>
        <v>vis</v>
      </c>
      <c r="E47" s="47">
        <f>VLOOKUP(C47,A!C$21:E$972,3,FALSE)</f>
        <v>6326.032556135135</v>
      </c>
      <c r="F47" s="15" t="str">
        <f>LEFT(M47,1)</f>
        <v>V</v>
      </c>
      <c r="G47" s="13" t="str">
        <f t="shared" si="10"/>
        <v>49372.540</v>
      </c>
      <c r="H47" s="11">
        <f t="shared" si="11"/>
        <v>-4026</v>
      </c>
      <c r="I47" s="48" t="s">
        <v>327</v>
      </c>
      <c r="J47" s="49" t="s">
        <v>328</v>
      </c>
      <c r="K47" s="48">
        <v>-4026</v>
      </c>
      <c r="L47" s="48" t="s">
        <v>329</v>
      </c>
      <c r="M47" s="49" t="s">
        <v>139</v>
      </c>
      <c r="N47" s="49"/>
      <c r="O47" s="50" t="s">
        <v>208</v>
      </c>
      <c r="P47" s="50" t="s">
        <v>330</v>
      </c>
    </row>
    <row r="48" spans="1:16" ht="12.75" customHeight="1" thickBot="1">
      <c r="A48" s="11" t="str">
        <f t="shared" si="6"/>
        <v> BBS 108 </v>
      </c>
      <c r="B48" s="15" t="str">
        <f t="shared" si="7"/>
        <v>I</v>
      </c>
      <c r="C48" s="11">
        <f t="shared" si="8"/>
        <v>49749.611</v>
      </c>
      <c r="D48" s="13" t="str">
        <f t="shared" si="9"/>
        <v>vis</v>
      </c>
      <c r="E48" s="47">
        <f>VLOOKUP(C48,A!C$21:E$972,3,FALSE)</f>
        <v>6671.037739388054</v>
      </c>
      <c r="F48" s="15" t="str">
        <f>LEFT(M48,1)</f>
        <v>V</v>
      </c>
      <c r="G48" s="13" t="str">
        <f t="shared" si="10"/>
        <v>49749.611</v>
      </c>
      <c r="H48" s="11">
        <f t="shared" si="11"/>
        <v>-3681</v>
      </c>
      <c r="I48" s="48" t="s">
        <v>331</v>
      </c>
      <c r="J48" s="49" t="s">
        <v>332</v>
      </c>
      <c r="K48" s="48">
        <v>-3681</v>
      </c>
      <c r="L48" s="48" t="s">
        <v>333</v>
      </c>
      <c r="M48" s="49" t="s">
        <v>139</v>
      </c>
      <c r="N48" s="49"/>
      <c r="O48" s="50" t="s">
        <v>208</v>
      </c>
      <c r="P48" s="50" t="s">
        <v>334</v>
      </c>
    </row>
    <row r="49" spans="1:16" ht="12.75" customHeight="1" thickBot="1">
      <c r="A49" s="11" t="str">
        <f t="shared" si="6"/>
        <v> BBS 114 </v>
      </c>
      <c r="B49" s="15" t="str">
        <f t="shared" si="7"/>
        <v>I</v>
      </c>
      <c r="C49" s="11">
        <f t="shared" si="8"/>
        <v>50396.621</v>
      </c>
      <c r="D49" s="13" t="str">
        <f t="shared" si="9"/>
        <v>vis</v>
      </c>
      <c r="E49" s="47">
        <f>VLOOKUP(C49,A!C$21:E$972,3,FALSE)</f>
        <v>7263.02652562851</v>
      </c>
      <c r="F49" s="15" t="str">
        <f>LEFT(M49,1)</f>
        <v>V</v>
      </c>
      <c r="G49" s="13" t="str">
        <f t="shared" si="10"/>
        <v>50396.621</v>
      </c>
      <c r="H49" s="11">
        <f t="shared" si="11"/>
        <v>-3089</v>
      </c>
      <c r="I49" s="48" t="s">
        <v>335</v>
      </c>
      <c r="J49" s="49" t="s">
        <v>336</v>
      </c>
      <c r="K49" s="48">
        <v>-3089</v>
      </c>
      <c r="L49" s="48" t="s">
        <v>337</v>
      </c>
      <c r="M49" s="49" t="s">
        <v>139</v>
      </c>
      <c r="N49" s="49"/>
      <c r="O49" s="50" t="s">
        <v>208</v>
      </c>
      <c r="P49" s="50" t="s">
        <v>338</v>
      </c>
    </row>
    <row r="50" spans="1:16" ht="12.75" customHeight="1" thickBot="1">
      <c r="A50" s="11" t="str">
        <f t="shared" si="6"/>
        <v> BBS 115 </v>
      </c>
      <c r="B50" s="15" t="str">
        <f t="shared" si="7"/>
        <v>I</v>
      </c>
      <c r="C50" s="11">
        <f t="shared" si="8"/>
        <v>50478.597</v>
      </c>
      <c r="D50" s="13" t="str">
        <f t="shared" si="9"/>
        <v>PE</v>
      </c>
      <c r="E50" s="47">
        <f>VLOOKUP(C50,A!C$21:E$972,3,FALSE)</f>
        <v>7338.031352046724</v>
      </c>
      <c r="F50" s="15" t="str">
        <f>LEFT(M50,1)</f>
        <v>E</v>
      </c>
      <c r="G50" s="13" t="str">
        <f t="shared" si="10"/>
        <v>50478.597</v>
      </c>
      <c r="H50" s="11">
        <f t="shared" si="11"/>
        <v>-3014</v>
      </c>
      <c r="I50" s="48" t="s">
        <v>339</v>
      </c>
      <c r="J50" s="49" t="s">
        <v>340</v>
      </c>
      <c r="K50" s="48">
        <v>-3014</v>
      </c>
      <c r="L50" s="48" t="s">
        <v>341</v>
      </c>
      <c r="M50" s="49" t="s">
        <v>315</v>
      </c>
      <c r="N50" s="49" t="s">
        <v>316</v>
      </c>
      <c r="O50" s="50" t="s">
        <v>317</v>
      </c>
      <c r="P50" s="50" t="s">
        <v>342</v>
      </c>
    </row>
    <row r="51" spans="1:16" ht="12.75" customHeight="1" thickBot="1">
      <c r="A51" s="11" t="str">
        <f t="shared" si="6"/>
        <v> BBS 114 </v>
      </c>
      <c r="B51" s="15" t="str">
        <f t="shared" si="7"/>
        <v>I</v>
      </c>
      <c r="C51" s="11">
        <f t="shared" si="8"/>
        <v>50487.342</v>
      </c>
      <c r="D51" s="13" t="str">
        <f t="shared" si="9"/>
        <v>vis</v>
      </c>
      <c r="E51" s="47">
        <f>VLOOKUP(C51,A!C$21:E$972,3,FALSE)</f>
        <v>7346.032684229643</v>
      </c>
      <c r="F51" s="15" t="s">
        <v>102</v>
      </c>
      <c r="G51" s="13" t="str">
        <f t="shared" si="10"/>
        <v>50487.3420</v>
      </c>
      <c r="H51" s="11">
        <f t="shared" si="11"/>
        <v>-3006</v>
      </c>
      <c r="I51" s="48" t="s">
        <v>343</v>
      </c>
      <c r="J51" s="49" t="s">
        <v>344</v>
      </c>
      <c r="K51" s="48">
        <v>-3006</v>
      </c>
      <c r="L51" s="48" t="s">
        <v>345</v>
      </c>
      <c r="M51" s="49" t="s">
        <v>315</v>
      </c>
      <c r="N51" s="49" t="s">
        <v>316</v>
      </c>
      <c r="O51" s="50" t="s">
        <v>346</v>
      </c>
      <c r="P51" s="50" t="s">
        <v>338</v>
      </c>
    </row>
    <row r="52" spans="1:16" ht="12.75" customHeight="1" thickBot="1">
      <c r="A52" s="11" t="str">
        <f t="shared" si="6"/>
        <v>IBVS 4888 </v>
      </c>
      <c r="B52" s="15" t="str">
        <f t="shared" si="7"/>
        <v>I</v>
      </c>
      <c r="C52" s="11">
        <f t="shared" si="8"/>
        <v>50888.4525</v>
      </c>
      <c r="D52" s="13" t="str">
        <f t="shared" si="9"/>
        <v>vis</v>
      </c>
      <c r="E52" s="47">
        <f>VLOOKUP(C52,A!C$21:E$972,3,FALSE)</f>
        <v>7713.0330675982195</v>
      </c>
      <c r="F52" s="15" t="s">
        <v>102</v>
      </c>
      <c r="G52" s="13" t="str">
        <f t="shared" si="10"/>
        <v>50888.4525</v>
      </c>
      <c r="H52" s="11">
        <f t="shared" si="11"/>
        <v>-2639</v>
      </c>
      <c r="I52" s="48" t="s">
        <v>347</v>
      </c>
      <c r="J52" s="49" t="s">
        <v>348</v>
      </c>
      <c r="K52" s="48">
        <v>-2639</v>
      </c>
      <c r="L52" s="48" t="s">
        <v>349</v>
      </c>
      <c r="M52" s="49" t="s">
        <v>315</v>
      </c>
      <c r="N52" s="49" t="s">
        <v>316</v>
      </c>
      <c r="O52" s="50" t="s">
        <v>350</v>
      </c>
      <c r="P52" s="51" t="s">
        <v>351</v>
      </c>
    </row>
    <row r="53" spans="1:16" ht="12.75" customHeight="1" thickBot="1">
      <c r="A53" s="11" t="str">
        <f t="shared" si="6"/>
        <v>IBVS 5263 </v>
      </c>
      <c r="B53" s="15" t="str">
        <f t="shared" si="7"/>
        <v>I</v>
      </c>
      <c r="C53" s="11">
        <f t="shared" si="8"/>
        <v>51195.5711</v>
      </c>
      <c r="D53" s="13" t="str">
        <f t="shared" si="9"/>
        <v>vis</v>
      </c>
      <c r="E53" s="47">
        <f>VLOOKUP(C53,A!C$21:E$972,3,FALSE)</f>
        <v>7994.034547089832</v>
      </c>
      <c r="F53" s="15" t="s">
        <v>102</v>
      </c>
      <c r="G53" s="13" t="str">
        <f t="shared" si="10"/>
        <v>51195.5711</v>
      </c>
      <c r="H53" s="11">
        <f t="shared" si="11"/>
        <v>-2358</v>
      </c>
      <c r="I53" s="48" t="s">
        <v>352</v>
      </c>
      <c r="J53" s="49" t="s">
        <v>353</v>
      </c>
      <c r="K53" s="48">
        <v>-2358</v>
      </c>
      <c r="L53" s="48" t="s">
        <v>354</v>
      </c>
      <c r="M53" s="49" t="s">
        <v>315</v>
      </c>
      <c r="N53" s="49" t="s">
        <v>316</v>
      </c>
      <c r="O53" s="50" t="s">
        <v>355</v>
      </c>
      <c r="P53" s="51" t="s">
        <v>356</v>
      </c>
    </row>
    <row r="54" spans="1:16" ht="12.75" customHeight="1" thickBot="1">
      <c r="A54" s="11" t="str">
        <f t="shared" si="6"/>
        <v>IBVS 5263 </v>
      </c>
      <c r="B54" s="15" t="str">
        <f t="shared" si="7"/>
        <v>I</v>
      </c>
      <c r="C54" s="11">
        <f t="shared" si="8"/>
        <v>51241.4742</v>
      </c>
      <c r="D54" s="13" t="str">
        <f t="shared" si="9"/>
        <v>vis</v>
      </c>
      <c r="E54" s="47">
        <f>VLOOKUP(C54,A!C$21:E$972,3,FALSE)</f>
        <v>8036.034084119664</v>
      </c>
      <c r="F54" s="15" t="s">
        <v>102</v>
      </c>
      <c r="G54" s="13" t="str">
        <f t="shared" si="10"/>
        <v>51241.4742</v>
      </c>
      <c r="H54" s="11">
        <f t="shared" si="11"/>
        <v>-2316</v>
      </c>
      <c r="I54" s="48" t="s">
        <v>357</v>
      </c>
      <c r="J54" s="49" t="s">
        <v>358</v>
      </c>
      <c r="K54" s="48">
        <v>-2316</v>
      </c>
      <c r="L54" s="48" t="s">
        <v>359</v>
      </c>
      <c r="M54" s="49" t="s">
        <v>315</v>
      </c>
      <c r="N54" s="49" t="s">
        <v>316</v>
      </c>
      <c r="O54" s="50" t="s">
        <v>350</v>
      </c>
      <c r="P54" s="51" t="s">
        <v>356</v>
      </c>
    </row>
    <row r="55" spans="1:16" ht="12.75" customHeight="1" thickBot="1">
      <c r="A55" s="11" t="str">
        <f t="shared" si="6"/>
        <v>BAVM 173 </v>
      </c>
      <c r="B55" s="15" t="str">
        <f t="shared" si="7"/>
        <v>I</v>
      </c>
      <c r="C55" s="11">
        <f t="shared" si="8"/>
        <v>53451.426</v>
      </c>
      <c r="D55" s="13" t="str">
        <f t="shared" si="9"/>
        <v>vis</v>
      </c>
      <c r="E55" s="47">
        <f>VLOOKUP(C55,A!C$21:E$972,3,FALSE)</f>
        <v>10058.05334770432</v>
      </c>
      <c r="F55" s="15" t="s">
        <v>102</v>
      </c>
      <c r="G55" s="13" t="str">
        <f t="shared" si="10"/>
        <v>53451.426</v>
      </c>
      <c r="H55" s="11">
        <f t="shared" si="11"/>
        <v>-294</v>
      </c>
      <c r="I55" s="48" t="s">
        <v>364</v>
      </c>
      <c r="J55" s="49" t="s">
        <v>365</v>
      </c>
      <c r="K55" s="48">
        <v>-294</v>
      </c>
      <c r="L55" s="48" t="s">
        <v>366</v>
      </c>
      <c r="M55" s="49" t="s">
        <v>315</v>
      </c>
      <c r="N55" s="49" t="s">
        <v>367</v>
      </c>
      <c r="O55" s="50" t="s">
        <v>368</v>
      </c>
      <c r="P55" s="51" t="s">
        <v>369</v>
      </c>
    </row>
    <row r="56" spans="1:16" ht="12.75" customHeight="1" thickBot="1">
      <c r="A56" s="11" t="str">
        <f t="shared" si="6"/>
        <v>BAVM 186 </v>
      </c>
      <c r="B56" s="15" t="str">
        <f t="shared" si="7"/>
        <v>II</v>
      </c>
      <c r="C56" s="11">
        <f t="shared" si="8"/>
        <v>54150.3621</v>
      </c>
      <c r="D56" s="13" t="str">
        <f t="shared" si="9"/>
        <v>vis</v>
      </c>
      <c r="E56" s="47">
        <f>VLOOKUP(C56,A!C$21:E$972,3,FALSE)</f>
        <v>10697.552479864</v>
      </c>
      <c r="F56" s="15" t="s">
        <v>102</v>
      </c>
      <c r="G56" s="13" t="str">
        <f t="shared" si="10"/>
        <v>54150.3621</v>
      </c>
      <c r="H56" s="11">
        <f t="shared" si="11"/>
        <v>345.5</v>
      </c>
      <c r="I56" s="48" t="s">
        <v>370</v>
      </c>
      <c r="J56" s="49" t="s">
        <v>371</v>
      </c>
      <c r="K56" s="48" t="s">
        <v>372</v>
      </c>
      <c r="L56" s="48" t="s">
        <v>373</v>
      </c>
      <c r="M56" s="49" t="s">
        <v>374</v>
      </c>
      <c r="N56" s="49" t="s">
        <v>367</v>
      </c>
      <c r="O56" s="50" t="s">
        <v>375</v>
      </c>
      <c r="P56" s="51" t="s">
        <v>376</v>
      </c>
    </row>
    <row r="57" spans="1:16" ht="12.75" customHeight="1" thickBot="1">
      <c r="A57" s="11" t="str">
        <f t="shared" si="6"/>
        <v>OEJV 0116 </v>
      </c>
      <c r="B57" s="15" t="str">
        <f t="shared" si="7"/>
        <v>I</v>
      </c>
      <c r="C57" s="11">
        <f t="shared" si="8"/>
        <v>54452.563</v>
      </c>
      <c r="D57" s="13" t="str">
        <f t="shared" si="9"/>
        <v>vis</v>
      </c>
      <c r="E57" s="47">
        <f>VLOOKUP(C57,A!C$21:E$972,3,FALSE)</f>
        <v>10974.054456636808</v>
      </c>
      <c r="F57" s="15" t="s">
        <v>102</v>
      </c>
      <c r="G57" s="13" t="str">
        <f t="shared" si="10"/>
        <v>54452.563</v>
      </c>
      <c r="H57" s="11">
        <f t="shared" si="11"/>
        <v>622</v>
      </c>
      <c r="I57" s="48" t="s">
        <v>377</v>
      </c>
      <c r="J57" s="49" t="s">
        <v>378</v>
      </c>
      <c r="K57" s="48" t="s">
        <v>379</v>
      </c>
      <c r="L57" s="48" t="s">
        <v>380</v>
      </c>
      <c r="M57" s="49" t="s">
        <v>374</v>
      </c>
      <c r="N57" s="49" t="s">
        <v>381</v>
      </c>
      <c r="O57" s="50" t="s">
        <v>317</v>
      </c>
      <c r="P57" s="51" t="s">
        <v>382</v>
      </c>
    </row>
    <row r="58" spans="1:16" ht="12.75" customHeight="1" thickBot="1">
      <c r="A58" s="11" t="str">
        <f t="shared" si="6"/>
        <v>BAVM 201 </v>
      </c>
      <c r="B58" s="15" t="str">
        <f t="shared" si="7"/>
        <v>I</v>
      </c>
      <c r="C58" s="11">
        <f t="shared" si="8"/>
        <v>54509.3965</v>
      </c>
      <c r="D58" s="13" t="str">
        <f t="shared" si="9"/>
        <v>vis</v>
      </c>
      <c r="E58" s="47">
        <f>VLOOKUP(C58,A!C$21:E$972,3,FALSE)</f>
        <v>11026.05488117862</v>
      </c>
      <c r="F58" s="15" t="s">
        <v>102</v>
      </c>
      <c r="G58" s="13" t="str">
        <f t="shared" si="10"/>
        <v>54509.3965</v>
      </c>
      <c r="H58" s="11">
        <f t="shared" si="11"/>
        <v>674</v>
      </c>
      <c r="I58" s="48" t="s">
        <v>383</v>
      </c>
      <c r="J58" s="49" t="s">
        <v>384</v>
      </c>
      <c r="K58" s="48" t="s">
        <v>385</v>
      </c>
      <c r="L58" s="48" t="s">
        <v>386</v>
      </c>
      <c r="M58" s="49" t="s">
        <v>374</v>
      </c>
      <c r="N58" s="49" t="s">
        <v>367</v>
      </c>
      <c r="O58" s="50" t="s">
        <v>375</v>
      </c>
      <c r="P58" s="51" t="s">
        <v>387</v>
      </c>
    </row>
    <row r="59" spans="1:16" ht="12.75" customHeight="1" thickBot="1">
      <c r="A59" s="11" t="str">
        <f t="shared" si="6"/>
        <v>IBVS 5924 </v>
      </c>
      <c r="B59" s="15" t="str">
        <f t="shared" si="7"/>
        <v>I</v>
      </c>
      <c r="C59" s="11">
        <f t="shared" si="8"/>
        <v>55157.5175</v>
      </c>
      <c r="D59" s="13" t="str">
        <f t="shared" si="9"/>
        <v>vis</v>
      </c>
      <c r="E59" s="47">
        <f>VLOOKUP(C59,A!C$21:E$972,3,FALSE)</f>
        <v>11619.060188866211</v>
      </c>
      <c r="F59" s="15" t="s">
        <v>102</v>
      </c>
      <c r="G59" s="13" t="str">
        <f t="shared" si="10"/>
        <v>55157.5175</v>
      </c>
      <c r="H59" s="11">
        <f t="shared" si="11"/>
        <v>1267</v>
      </c>
      <c r="I59" s="48" t="s">
        <v>388</v>
      </c>
      <c r="J59" s="49" t="s">
        <v>389</v>
      </c>
      <c r="K59" s="48" t="s">
        <v>390</v>
      </c>
      <c r="L59" s="48" t="s">
        <v>391</v>
      </c>
      <c r="M59" s="49" t="s">
        <v>374</v>
      </c>
      <c r="N59" s="49" t="s">
        <v>95</v>
      </c>
      <c r="O59" s="50" t="s">
        <v>392</v>
      </c>
      <c r="P59" s="51" t="s">
        <v>393</v>
      </c>
    </row>
    <row r="60" spans="1:16" ht="12.75" customHeight="1" thickBot="1">
      <c r="A60" s="11" t="str">
        <f t="shared" si="6"/>
        <v>IBVS 5988 </v>
      </c>
      <c r="B60" s="15" t="str">
        <f t="shared" si="7"/>
        <v>II</v>
      </c>
      <c r="C60" s="11">
        <f t="shared" si="8"/>
        <v>55290.3103</v>
      </c>
      <c r="D60" s="13" t="str">
        <f t="shared" si="9"/>
        <v>vis</v>
      </c>
      <c r="E60" s="47">
        <f>VLOOKUP(C60,A!C$21:E$972,3,FALSE)</f>
        <v>11740.560395189867</v>
      </c>
      <c r="F60" s="15" t="s">
        <v>102</v>
      </c>
      <c r="G60" s="13" t="str">
        <f t="shared" si="10"/>
        <v>55290.3103</v>
      </c>
      <c r="H60" s="11">
        <f t="shared" si="11"/>
        <v>1388.5</v>
      </c>
      <c r="I60" s="48" t="s">
        <v>394</v>
      </c>
      <c r="J60" s="49" t="s">
        <v>395</v>
      </c>
      <c r="K60" s="48" t="s">
        <v>396</v>
      </c>
      <c r="L60" s="48" t="s">
        <v>397</v>
      </c>
      <c r="M60" s="49" t="s">
        <v>374</v>
      </c>
      <c r="N60" s="49" t="s">
        <v>102</v>
      </c>
      <c r="O60" s="50" t="s">
        <v>398</v>
      </c>
      <c r="P60" s="51" t="s">
        <v>399</v>
      </c>
    </row>
    <row r="61" spans="1:16" ht="12.75" customHeight="1" thickBot="1">
      <c r="A61" s="11" t="str">
        <f t="shared" si="6"/>
        <v>IBVS 5988 </v>
      </c>
      <c r="B61" s="15" t="str">
        <f t="shared" si="7"/>
        <v>I</v>
      </c>
      <c r="C61" s="11">
        <f t="shared" si="8"/>
        <v>55522.5645</v>
      </c>
      <c r="D61" s="13" t="str">
        <f t="shared" si="9"/>
        <v>vis</v>
      </c>
      <c r="E61" s="47">
        <f>VLOOKUP(C61,A!C$21:E$972,3,FALSE)</f>
        <v>11953.063883477915</v>
      </c>
      <c r="F61" s="15" t="s">
        <v>102</v>
      </c>
      <c r="G61" s="13" t="str">
        <f t="shared" si="10"/>
        <v>55522.5645</v>
      </c>
      <c r="H61" s="11">
        <f t="shared" si="11"/>
        <v>1601</v>
      </c>
      <c r="I61" s="48" t="s">
        <v>406</v>
      </c>
      <c r="J61" s="49" t="s">
        <v>407</v>
      </c>
      <c r="K61" s="48" t="s">
        <v>408</v>
      </c>
      <c r="L61" s="48" t="s">
        <v>409</v>
      </c>
      <c r="M61" s="49" t="s">
        <v>374</v>
      </c>
      <c r="N61" s="49" t="s">
        <v>410</v>
      </c>
      <c r="O61" s="50" t="s">
        <v>398</v>
      </c>
      <c r="P61" s="51" t="s">
        <v>399</v>
      </c>
    </row>
    <row r="62" spans="1:16" ht="12.75" customHeight="1" thickBot="1">
      <c r="A62" s="11" t="str">
        <f t="shared" si="6"/>
        <v>OEJV 0142 </v>
      </c>
      <c r="B62" s="15" t="str">
        <f t="shared" si="7"/>
        <v>I</v>
      </c>
      <c r="C62" s="11">
        <f t="shared" si="8"/>
        <v>55602.35</v>
      </c>
      <c r="D62" s="13" t="str">
        <f t="shared" si="9"/>
        <v>vis</v>
      </c>
      <c r="E62" s="47">
        <f>VLOOKUP(C62,A!C$21:E$972,3,FALSE)</f>
        <v>12026.064488267</v>
      </c>
      <c r="F62" s="15" t="s">
        <v>102</v>
      </c>
      <c r="G62" s="13" t="str">
        <f t="shared" si="10"/>
        <v>55602.35</v>
      </c>
      <c r="H62" s="11">
        <f t="shared" si="11"/>
        <v>1674</v>
      </c>
      <c r="I62" s="48" t="s">
        <v>411</v>
      </c>
      <c r="J62" s="49" t="s">
        <v>412</v>
      </c>
      <c r="K62" s="48" t="s">
        <v>413</v>
      </c>
      <c r="L62" s="48" t="s">
        <v>414</v>
      </c>
      <c r="M62" s="49" t="s">
        <v>374</v>
      </c>
      <c r="N62" s="49" t="s">
        <v>381</v>
      </c>
      <c r="O62" s="50" t="s">
        <v>317</v>
      </c>
      <c r="P62" s="51" t="s">
        <v>415</v>
      </c>
    </row>
    <row r="63" spans="1:16" ht="12.75" customHeight="1" thickBot="1">
      <c r="A63" s="11" t="str">
        <f t="shared" si="6"/>
        <v>BAVM 220 </v>
      </c>
      <c r="B63" s="15" t="str">
        <f t="shared" si="7"/>
        <v>I</v>
      </c>
      <c r="C63" s="11">
        <f t="shared" si="8"/>
        <v>55650.4399</v>
      </c>
      <c r="D63" s="13" t="str">
        <f t="shared" si="9"/>
        <v>vis</v>
      </c>
      <c r="E63" s="47">
        <f>VLOOKUP(C63,A!C$21:E$972,3,FALSE)</f>
        <v>12070.064861571005</v>
      </c>
      <c r="F63" s="15" t="s">
        <v>102</v>
      </c>
      <c r="G63" s="13" t="str">
        <f t="shared" si="10"/>
        <v>55650.4399</v>
      </c>
      <c r="H63" s="11">
        <f t="shared" si="11"/>
        <v>1718</v>
      </c>
      <c r="I63" s="48" t="s">
        <v>416</v>
      </c>
      <c r="J63" s="49" t="s">
        <v>417</v>
      </c>
      <c r="K63" s="48" t="s">
        <v>418</v>
      </c>
      <c r="L63" s="48" t="s">
        <v>419</v>
      </c>
      <c r="M63" s="49" t="s">
        <v>374</v>
      </c>
      <c r="N63" s="49" t="s">
        <v>367</v>
      </c>
      <c r="O63" s="50" t="s">
        <v>420</v>
      </c>
      <c r="P63" s="51" t="s">
        <v>421</v>
      </c>
    </row>
    <row r="64" spans="1:16" ht="12.75" customHeight="1" thickBot="1">
      <c r="A64" s="11" t="str">
        <f t="shared" si="6"/>
        <v>IBVS 5992 </v>
      </c>
      <c r="B64" s="15" t="str">
        <f t="shared" si="7"/>
        <v>I</v>
      </c>
      <c r="C64" s="11">
        <f t="shared" si="8"/>
        <v>55653.7191</v>
      </c>
      <c r="D64" s="13" t="str">
        <f t="shared" si="9"/>
        <v>vis</v>
      </c>
      <c r="E64" s="47">
        <f>VLOOKUP(C64,A!C$21:E$972,3,FALSE)</f>
        <v>12073.065201021465</v>
      </c>
      <c r="F64" s="15" t="s">
        <v>102</v>
      </c>
      <c r="G64" s="13" t="str">
        <f t="shared" si="10"/>
        <v>55653.7191</v>
      </c>
      <c r="H64" s="11">
        <f t="shared" si="11"/>
        <v>1721</v>
      </c>
      <c r="I64" s="48" t="s">
        <v>422</v>
      </c>
      <c r="J64" s="49" t="s">
        <v>423</v>
      </c>
      <c r="K64" s="48" t="s">
        <v>424</v>
      </c>
      <c r="L64" s="48" t="s">
        <v>425</v>
      </c>
      <c r="M64" s="49" t="s">
        <v>374</v>
      </c>
      <c r="N64" s="49" t="s">
        <v>102</v>
      </c>
      <c r="O64" s="50" t="s">
        <v>346</v>
      </c>
      <c r="P64" s="51" t="s">
        <v>426</v>
      </c>
    </row>
    <row r="65" spans="1:16" ht="12.75" customHeight="1" thickBot="1">
      <c r="A65" s="11" t="str">
        <f t="shared" si="6"/>
        <v>BAVM 238 </v>
      </c>
      <c r="B65" s="15" t="str">
        <f t="shared" si="7"/>
        <v>I</v>
      </c>
      <c r="C65" s="11">
        <f t="shared" si="8"/>
        <v>56743.3902</v>
      </c>
      <c r="D65" s="13" t="str">
        <f t="shared" si="9"/>
        <v>vis</v>
      </c>
      <c r="E65" s="47">
        <f>VLOOKUP(C65,A!C$21:E$972,3,FALSE)</f>
        <v>13070.071540784838</v>
      </c>
      <c r="F65" s="15" t="s">
        <v>102</v>
      </c>
      <c r="G65" s="13" t="str">
        <f t="shared" si="10"/>
        <v>56743.3902</v>
      </c>
      <c r="H65" s="11">
        <f t="shared" si="11"/>
        <v>2718</v>
      </c>
      <c r="I65" s="48" t="s">
        <v>427</v>
      </c>
      <c r="J65" s="49" t="s">
        <v>428</v>
      </c>
      <c r="K65" s="48" t="s">
        <v>429</v>
      </c>
      <c r="L65" s="48" t="s">
        <v>430</v>
      </c>
      <c r="M65" s="49" t="s">
        <v>374</v>
      </c>
      <c r="N65" s="49" t="s">
        <v>367</v>
      </c>
      <c r="O65" s="50" t="s">
        <v>375</v>
      </c>
      <c r="P65" s="51" t="s">
        <v>431</v>
      </c>
    </row>
    <row r="66" spans="1:16" ht="12.75" customHeight="1" thickBot="1">
      <c r="A66" s="11" t="str">
        <f t="shared" si="6"/>
        <v>OEJV 0172 </v>
      </c>
      <c r="B66" s="15" t="str">
        <f t="shared" si="7"/>
        <v>I</v>
      </c>
      <c r="C66" s="11">
        <f t="shared" si="8"/>
        <v>57072.367</v>
      </c>
      <c r="D66" s="13" t="str">
        <f t="shared" si="9"/>
        <v>vis</v>
      </c>
      <c r="E66" s="47">
        <f>VLOOKUP(C66,A!C$21:E$972,3,FALSE)</f>
        <v>13371.07241640232</v>
      </c>
      <c r="F66" s="15" t="s">
        <v>102</v>
      </c>
      <c r="G66" s="13" t="str">
        <f t="shared" si="10"/>
        <v>57072.367</v>
      </c>
      <c r="H66" s="11">
        <f t="shared" si="11"/>
        <v>3019</v>
      </c>
      <c r="I66" s="48" t="s">
        <v>432</v>
      </c>
      <c r="J66" s="49" t="s">
        <v>433</v>
      </c>
      <c r="K66" s="48" t="s">
        <v>434</v>
      </c>
      <c r="L66" s="48" t="s">
        <v>435</v>
      </c>
      <c r="M66" s="49" t="s">
        <v>374</v>
      </c>
      <c r="N66" s="49" t="s">
        <v>381</v>
      </c>
      <c r="O66" s="50" t="s">
        <v>317</v>
      </c>
      <c r="P66" s="51" t="s">
        <v>436</v>
      </c>
    </row>
    <row r="67" spans="1:16" ht="12.75" customHeight="1" thickBot="1">
      <c r="A67" s="11" t="str">
        <f t="shared" si="6"/>
        <v> AN 205.35 </v>
      </c>
      <c r="B67" s="15" t="str">
        <f t="shared" si="7"/>
        <v>I</v>
      </c>
      <c r="C67" s="11">
        <f t="shared" si="8"/>
        <v>14728.47</v>
      </c>
      <c r="D67" s="13" t="str">
        <f t="shared" si="9"/>
        <v>vis</v>
      </c>
      <c r="E67" s="47">
        <f>VLOOKUP(C67,A!C$21:E$972,3,FALSE)</f>
        <v>-25371.93339451371</v>
      </c>
      <c r="F67" s="15" t="s">
        <v>102</v>
      </c>
      <c r="G67" s="13" t="str">
        <f t="shared" si="10"/>
        <v>14728.470</v>
      </c>
      <c r="H67" s="11">
        <f t="shared" si="11"/>
        <v>-35724</v>
      </c>
      <c r="I67" s="48" t="s">
        <v>105</v>
      </c>
      <c r="J67" s="49" t="s">
        <v>106</v>
      </c>
      <c r="K67" s="48">
        <v>-35724</v>
      </c>
      <c r="L67" s="48" t="s">
        <v>107</v>
      </c>
      <c r="M67" s="49" t="s">
        <v>108</v>
      </c>
      <c r="N67" s="49"/>
      <c r="O67" s="50" t="s">
        <v>109</v>
      </c>
      <c r="P67" s="50" t="s">
        <v>110</v>
      </c>
    </row>
    <row r="68" spans="1:16" ht="12.75" customHeight="1" thickBot="1">
      <c r="A68" s="11" t="str">
        <f t="shared" si="6"/>
        <v> AN 205.35 </v>
      </c>
      <c r="B68" s="15" t="str">
        <f t="shared" si="7"/>
        <v>I</v>
      </c>
      <c r="C68" s="11">
        <f t="shared" si="8"/>
        <v>15398.421</v>
      </c>
      <c r="D68" s="13" t="str">
        <f t="shared" si="9"/>
        <v>vis</v>
      </c>
      <c r="E68" s="47">
        <f>VLOOKUP(C68,A!C$21:E$972,3,FALSE)</f>
        <v>-24758.954492594763</v>
      </c>
      <c r="F68" s="15" t="s">
        <v>102</v>
      </c>
      <c r="G68" s="13" t="str">
        <f t="shared" si="10"/>
        <v>15398.421</v>
      </c>
      <c r="H68" s="11">
        <f t="shared" si="11"/>
        <v>-35111</v>
      </c>
      <c r="I68" s="48" t="s">
        <v>111</v>
      </c>
      <c r="J68" s="49" t="s">
        <v>112</v>
      </c>
      <c r="K68" s="48">
        <v>-35111</v>
      </c>
      <c r="L68" s="48" t="s">
        <v>113</v>
      </c>
      <c r="M68" s="49" t="s">
        <v>108</v>
      </c>
      <c r="N68" s="49"/>
      <c r="O68" s="50" t="s">
        <v>109</v>
      </c>
      <c r="P68" s="50" t="s">
        <v>110</v>
      </c>
    </row>
    <row r="69" spans="1:16" ht="12.75" customHeight="1" thickBot="1">
      <c r="A69" s="11" t="str">
        <f t="shared" si="6"/>
        <v> AN 205.35 </v>
      </c>
      <c r="B69" s="15" t="str">
        <f t="shared" si="7"/>
        <v>I</v>
      </c>
      <c r="C69" s="11">
        <f t="shared" si="8"/>
        <v>17953.651</v>
      </c>
      <c r="D69" s="13" t="str">
        <f t="shared" si="9"/>
        <v>vis</v>
      </c>
      <c r="E69" s="47">
        <f>VLOOKUP(C69,A!C$21:E$972,3,FALSE)</f>
        <v>-22421.019211431885</v>
      </c>
      <c r="F69" s="15" t="s">
        <v>102</v>
      </c>
      <c r="G69" s="13" t="str">
        <f t="shared" si="10"/>
        <v>17953.651</v>
      </c>
      <c r="H69" s="11">
        <f t="shared" si="11"/>
        <v>-32773</v>
      </c>
      <c r="I69" s="48" t="s">
        <v>114</v>
      </c>
      <c r="J69" s="49" t="s">
        <v>115</v>
      </c>
      <c r="K69" s="48">
        <v>-32773</v>
      </c>
      <c r="L69" s="48" t="s">
        <v>116</v>
      </c>
      <c r="M69" s="49" t="s">
        <v>108</v>
      </c>
      <c r="N69" s="49"/>
      <c r="O69" s="50" t="s">
        <v>109</v>
      </c>
      <c r="P69" s="50" t="s">
        <v>110</v>
      </c>
    </row>
    <row r="70" spans="1:16" ht="12.75" customHeight="1" thickBot="1">
      <c r="A70" s="11" t="str">
        <f t="shared" si="6"/>
        <v> AN 205.35 </v>
      </c>
      <c r="B70" s="15" t="str">
        <f t="shared" si="7"/>
        <v>I</v>
      </c>
      <c r="C70" s="11">
        <f t="shared" si="8"/>
        <v>17974.409</v>
      </c>
      <c r="D70" s="13" t="str">
        <f t="shared" si="9"/>
        <v>vis</v>
      </c>
      <c r="E70" s="47">
        <f>VLOOKUP(C70,A!C$21:E$972,3,FALSE)</f>
        <v>-22402.02645517653</v>
      </c>
      <c r="F70" s="15" t="s">
        <v>102</v>
      </c>
      <c r="G70" s="13" t="str">
        <f t="shared" si="10"/>
        <v>17974.409</v>
      </c>
      <c r="H70" s="11">
        <f t="shared" si="11"/>
        <v>-32754</v>
      </c>
      <c r="I70" s="48" t="s">
        <v>117</v>
      </c>
      <c r="J70" s="49" t="s">
        <v>118</v>
      </c>
      <c r="K70" s="48">
        <v>-32754</v>
      </c>
      <c r="L70" s="48" t="s">
        <v>119</v>
      </c>
      <c r="M70" s="49" t="s">
        <v>108</v>
      </c>
      <c r="N70" s="49"/>
      <c r="O70" s="50" t="s">
        <v>109</v>
      </c>
      <c r="P70" s="50" t="s">
        <v>110</v>
      </c>
    </row>
    <row r="71" spans="1:16" ht="12.75" customHeight="1" thickBot="1">
      <c r="A71" s="11" t="str">
        <f t="shared" si="6"/>
        <v> AN 205.35 </v>
      </c>
      <c r="B71" s="15" t="str">
        <f t="shared" si="7"/>
        <v>I</v>
      </c>
      <c r="C71" s="11">
        <f t="shared" si="8"/>
        <v>18325.303</v>
      </c>
      <c r="D71" s="13" t="str">
        <f t="shared" si="9"/>
        <v>vis</v>
      </c>
      <c r="E71" s="47">
        <f>VLOOKUP(C71,A!C$21:E$972,3,FALSE)</f>
        <v>-22080.97220074606</v>
      </c>
      <c r="F71" s="15" t="s">
        <v>102</v>
      </c>
      <c r="G71" s="13" t="str">
        <f t="shared" si="10"/>
        <v>18325.303</v>
      </c>
      <c r="H71" s="11">
        <f t="shared" si="11"/>
        <v>-32433</v>
      </c>
      <c r="I71" s="48" t="s">
        <v>120</v>
      </c>
      <c r="J71" s="49" t="s">
        <v>121</v>
      </c>
      <c r="K71" s="48">
        <v>-32433</v>
      </c>
      <c r="L71" s="48" t="s">
        <v>122</v>
      </c>
      <c r="M71" s="49" t="s">
        <v>108</v>
      </c>
      <c r="N71" s="49"/>
      <c r="O71" s="50" t="s">
        <v>109</v>
      </c>
      <c r="P71" s="50" t="s">
        <v>110</v>
      </c>
    </row>
    <row r="72" spans="1:16" ht="12.75" customHeight="1" thickBot="1">
      <c r="A72" s="11" t="str">
        <f t="shared" si="6"/>
        <v> AN 205.35 </v>
      </c>
      <c r="B72" s="15" t="str">
        <f t="shared" si="7"/>
        <v>I</v>
      </c>
      <c r="C72" s="11">
        <f t="shared" si="8"/>
        <v>18703.422</v>
      </c>
      <c r="D72" s="13" t="str">
        <f t="shared" si="9"/>
        <v>vis</v>
      </c>
      <c r="E72" s="47">
        <f>VLOOKUP(C72,A!C$21:E$972,3,FALSE)</f>
        <v>-21735.008138576304</v>
      </c>
      <c r="F72" s="15" t="s">
        <v>102</v>
      </c>
      <c r="G72" s="13" t="str">
        <f t="shared" si="10"/>
        <v>18703.422</v>
      </c>
      <c r="H72" s="11">
        <f t="shared" si="11"/>
        <v>-32087</v>
      </c>
      <c r="I72" s="48" t="s">
        <v>123</v>
      </c>
      <c r="J72" s="49" t="s">
        <v>124</v>
      </c>
      <c r="K72" s="48">
        <v>-32087</v>
      </c>
      <c r="L72" s="48" t="s">
        <v>125</v>
      </c>
      <c r="M72" s="49" t="s">
        <v>108</v>
      </c>
      <c r="N72" s="49"/>
      <c r="O72" s="50" t="s">
        <v>109</v>
      </c>
      <c r="P72" s="50" t="s">
        <v>110</v>
      </c>
    </row>
    <row r="73" spans="1:16" ht="12.75" customHeight="1" thickBot="1">
      <c r="A73" s="11" t="str">
        <f t="shared" si="6"/>
        <v> AN 205.35 </v>
      </c>
      <c r="B73" s="15" t="str">
        <f t="shared" si="7"/>
        <v>I</v>
      </c>
      <c r="C73" s="11">
        <f t="shared" si="8"/>
        <v>18715.447</v>
      </c>
      <c r="D73" s="13" t="str">
        <f t="shared" si="9"/>
        <v>vis</v>
      </c>
      <c r="E73" s="47">
        <f>VLOOKUP(C73,A!C$21:E$972,3,FALSE)</f>
        <v>-21724.005734974282</v>
      </c>
      <c r="F73" s="15" t="s">
        <v>102</v>
      </c>
      <c r="G73" s="13" t="str">
        <f t="shared" si="10"/>
        <v>18715.447</v>
      </c>
      <c r="H73" s="11">
        <f t="shared" si="11"/>
        <v>-32076</v>
      </c>
      <c r="I73" s="48" t="s">
        <v>126</v>
      </c>
      <c r="J73" s="49" t="s">
        <v>127</v>
      </c>
      <c r="K73" s="48">
        <v>-32076</v>
      </c>
      <c r="L73" s="48" t="s">
        <v>128</v>
      </c>
      <c r="M73" s="49" t="s">
        <v>108</v>
      </c>
      <c r="N73" s="49"/>
      <c r="O73" s="50" t="s">
        <v>129</v>
      </c>
      <c r="P73" s="50" t="s">
        <v>110</v>
      </c>
    </row>
    <row r="74" spans="1:16" ht="12.75" customHeight="1" thickBot="1">
      <c r="A74" s="11" t="str">
        <f t="shared" si="6"/>
        <v> AN 205.35 </v>
      </c>
      <c r="B74" s="15" t="str">
        <f t="shared" si="7"/>
        <v>I</v>
      </c>
      <c r="C74" s="11">
        <f t="shared" si="8"/>
        <v>20960.357</v>
      </c>
      <c r="D74" s="13" t="str">
        <f t="shared" si="9"/>
        <v>vis</v>
      </c>
      <c r="E74" s="47">
        <f>VLOOKUP(C74,A!C$21:E$972,3,FALSE)</f>
        <v>-19670.00108880335</v>
      </c>
      <c r="F74" s="15" t="s">
        <v>102</v>
      </c>
      <c r="G74" s="13" t="str">
        <f t="shared" si="10"/>
        <v>20960.357</v>
      </c>
      <c r="H74" s="11">
        <f t="shared" si="11"/>
        <v>-30022</v>
      </c>
      <c r="I74" s="48" t="s">
        <v>130</v>
      </c>
      <c r="J74" s="49" t="s">
        <v>131</v>
      </c>
      <c r="K74" s="48">
        <v>-30022</v>
      </c>
      <c r="L74" s="48" t="s">
        <v>132</v>
      </c>
      <c r="M74" s="49" t="s">
        <v>108</v>
      </c>
      <c r="N74" s="49"/>
      <c r="O74" s="50" t="s">
        <v>129</v>
      </c>
      <c r="P74" s="50" t="s">
        <v>110</v>
      </c>
    </row>
    <row r="75" spans="1:16" ht="12.75" customHeight="1" thickBot="1">
      <c r="A75" s="11" t="str">
        <f aca="true" t="shared" si="12" ref="A75:A100">P75</f>
        <v> AN 205.35 </v>
      </c>
      <c r="B75" s="15" t="str">
        <f aca="true" t="shared" si="13" ref="B75:B100">IF(H75=INT(H75),"I","II")</f>
        <v>I</v>
      </c>
      <c r="C75" s="11">
        <f aca="true" t="shared" si="14" ref="C75:C100">1*G75</f>
        <v>21312.306</v>
      </c>
      <c r="D75" s="13" t="str">
        <f aca="true" t="shared" si="15" ref="D75:D100">VLOOKUP(F75,I$1:J$5,2,FALSE)</f>
        <v>vis</v>
      </c>
      <c r="E75" s="47">
        <f>VLOOKUP(C75,A!C$21:E$972,3,FALSE)</f>
        <v>-19347.981550730456</v>
      </c>
      <c r="F75" s="15" t="s">
        <v>102</v>
      </c>
      <c r="G75" s="13" t="str">
        <f aca="true" t="shared" si="16" ref="G75:G100">MID(I75,3,LEN(I75)-3)</f>
        <v>21312.306</v>
      </c>
      <c r="H75" s="11">
        <f aca="true" t="shared" si="17" ref="H75:H100">1*K75</f>
        <v>-29700</v>
      </c>
      <c r="I75" s="48" t="s">
        <v>133</v>
      </c>
      <c r="J75" s="49" t="s">
        <v>134</v>
      </c>
      <c r="K75" s="48">
        <v>-29700</v>
      </c>
      <c r="L75" s="48" t="s">
        <v>135</v>
      </c>
      <c r="M75" s="49" t="s">
        <v>108</v>
      </c>
      <c r="N75" s="49"/>
      <c r="O75" s="50" t="s">
        <v>129</v>
      </c>
      <c r="P75" s="50" t="s">
        <v>110</v>
      </c>
    </row>
    <row r="76" spans="1:16" ht="12.75" customHeight="1" thickBot="1">
      <c r="A76" s="11" t="str">
        <f t="shared" si="12"/>
        <v> AN 217.190 </v>
      </c>
      <c r="B76" s="15" t="str">
        <f t="shared" si="13"/>
        <v>I</v>
      </c>
      <c r="C76" s="11">
        <f t="shared" si="14"/>
        <v>22784.45</v>
      </c>
      <c r="D76" s="13" t="str">
        <f t="shared" si="15"/>
        <v>vis</v>
      </c>
      <c r="E76" s="47">
        <f>VLOOKUP(C76,A!C$21:E$972,3,FALSE)</f>
        <v>-18001.027500976717</v>
      </c>
      <c r="F76" s="15" t="s">
        <v>102</v>
      </c>
      <c r="G76" s="13" t="str">
        <f t="shared" si="16"/>
        <v>22784.450</v>
      </c>
      <c r="H76" s="11">
        <f t="shared" si="17"/>
        <v>-28353</v>
      </c>
      <c r="I76" s="48" t="s">
        <v>136</v>
      </c>
      <c r="J76" s="49" t="s">
        <v>137</v>
      </c>
      <c r="K76" s="48">
        <v>-28353</v>
      </c>
      <c r="L76" s="48" t="s">
        <v>138</v>
      </c>
      <c r="M76" s="49" t="s">
        <v>139</v>
      </c>
      <c r="N76" s="49"/>
      <c r="O76" s="50" t="s">
        <v>140</v>
      </c>
      <c r="P76" s="50" t="s">
        <v>141</v>
      </c>
    </row>
    <row r="77" spans="1:16" ht="12.75" customHeight="1" thickBot="1">
      <c r="A77" s="11" t="str">
        <f t="shared" si="12"/>
        <v> AN 217.190 </v>
      </c>
      <c r="B77" s="15" t="str">
        <f t="shared" si="13"/>
        <v>I</v>
      </c>
      <c r="C77" s="11">
        <f t="shared" si="14"/>
        <v>22806.309</v>
      </c>
      <c r="D77" s="13" t="str">
        <f t="shared" si="15"/>
        <v>vis</v>
      </c>
      <c r="E77" s="47">
        <f>VLOOKUP(C77,A!C$21:E$972,3,FALSE)</f>
        <v>-17981.027372882207</v>
      </c>
      <c r="F77" s="15" t="s">
        <v>102</v>
      </c>
      <c r="G77" s="13" t="str">
        <f t="shared" si="16"/>
        <v>22806.309</v>
      </c>
      <c r="H77" s="11">
        <f t="shared" si="17"/>
        <v>-28333</v>
      </c>
      <c r="I77" s="48" t="s">
        <v>142</v>
      </c>
      <c r="J77" s="49" t="s">
        <v>143</v>
      </c>
      <c r="K77" s="48">
        <v>-28333</v>
      </c>
      <c r="L77" s="48" t="s">
        <v>138</v>
      </c>
      <c r="M77" s="49" t="s">
        <v>139</v>
      </c>
      <c r="N77" s="49"/>
      <c r="O77" s="50" t="s">
        <v>140</v>
      </c>
      <c r="P77" s="50" t="s">
        <v>141</v>
      </c>
    </row>
    <row r="78" spans="1:16" ht="12.75" customHeight="1" thickBot="1">
      <c r="A78" s="11" t="str">
        <f t="shared" si="12"/>
        <v> AN 217.190 </v>
      </c>
      <c r="B78" s="15" t="str">
        <f t="shared" si="13"/>
        <v>I</v>
      </c>
      <c r="C78" s="11">
        <f t="shared" si="14"/>
        <v>22808.492</v>
      </c>
      <c r="D78" s="13" t="str">
        <f t="shared" si="15"/>
        <v>vis</v>
      </c>
      <c r="E78" s="47">
        <f>VLOOKUP(C78,A!C$21:E$972,3,FALSE)</f>
        <v>-17979.030013459073</v>
      </c>
      <c r="F78" s="15" t="s">
        <v>102</v>
      </c>
      <c r="G78" s="13" t="str">
        <f t="shared" si="16"/>
        <v>22808.492</v>
      </c>
      <c r="H78" s="11">
        <f t="shared" si="17"/>
        <v>-28331</v>
      </c>
      <c r="I78" s="48" t="s">
        <v>144</v>
      </c>
      <c r="J78" s="49" t="s">
        <v>145</v>
      </c>
      <c r="K78" s="48">
        <v>-28331</v>
      </c>
      <c r="L78" s="48" t="s">
        <v>146</v>
      </c>
      <c r="M78" s="49" t="s">
        <v>139</v>
      </c>
      <c r="N78" s="49"/>
      <c r="O78" s="50" t="s">
        <v>140</v>
      </c>
      <c r="P78" s="50" t="s">
        <v>141</v>
      </c>
    </row>
    <row r="79" spans="1:16" ht="12.75" customHeight="1" thickBot="1">
      <c r="A79" s="11" t="str">
        <f t="shared" si="12"/>
        <v> AN 217.190 </v>
      </c>
      <c r="B79" s="15" t="str">
        <f t="shared" si="13"/>
        <v>I</v>
      </c>
      <c r="C79" s="11">
        <f t="shared" si="14"/>
        <v>23070.797</v>
      </c>
      <c r="D79" s="13" t="str">
        <f t="shared" si="15"/>
        <v>vis</v>
      </c>
      <c r="E79" s="47">
        <f>VLOOKUP(C79,A!C$21:E$972,3,FALSE)</f>
        <v>-17739.031221207326</v>
      </c>
      <c r="F79" s="15" t="s">
        <v>102</v>
      </c>
      <c r="G79" s="13" t="str">
        <f t="shared" si="16"/>
        <v>23070.797</v>
      </c>
      <c r="H79" s="11">
        <f t="shared" si="17"/>
        <v>-28091</v>
      </c>
      <c r="I79" s="48" t="s">
        <v>147</v>
      </c>
      <c r="J79" s="49" t="s">
        <v>148</v>
      </c>
      <c r="K79" s="48">
        <v>-28091</v>
      </c>
      <c r="L79" s="48" t="s">
        <v>149</v>
      </c>
      <c r="M79" s="49" t="s">
        <v>139</v>
      </c>
      <c r="N79" s="49"/>
      <c r="O79" s="50" t="s">
        <v>140</v>
      </c>
      <c r="P79" s="50" t="s">
        <v>141</v>
      </c>
    </row>
    <row r="80" spans="1:16" ht="12.75" customHeight="1" thickBot="1">
      <c r="A80" s="11" t="str">
        <f t="shared" si="12"/>
        <v> AN 217.190 </v>
      </c>
      <c r="B80" s="15" t="str">
        <f t="shared" si="13"/>
        <v>I</v>
      </c>
      <c r="C80" s="11">
        <f t="shared" si="14"/>
        <v>23078.449</v>
      </c>
      <c r="D80" s="13" t="str">
        <f t="shared" si="15"/>
        <v>vis</v>
      </c>
      <c r="E80" s="47">
        <f>VLOOKUP(C80,A!C$21:E$972,3,FALSE)</f>
        <v>-17732.02994117717</v>
      </c>
      <c r="F80" s="15" t="s">
        <v>102</v>
      </c>
      <c r="G80" s="13" t="str">
        <f t="shared" si="16"/>
        <v>23078.449</v>
      </c>
      <c r="H80" s="11">
        <f t="shared" si="17"/>
        <v>-28084</v>
      </c>
      <c r="I80" s="48" t="s">
        <v>150</v>
      </c>
      <c r="J80" s="49" t="s">
        <v>151</v>
      </c>
      <c r="K80" s="48">
        <v>-28084</v>
      </c>
      <c r="L80" s="48" t="s">
        <v>152</v>
      </c>
      <c r="M80" s="49" t="s">
        <v>139</v>
      </c>
      <c r="N80" s="49"/>
      <c r="O80" s="50" t="s">
        <v>140</v>
      </c>
      <c r="P80" s="50" t="s">
        <v>141</v>
      </c>
    </row>
    <row r="81" spans="1:16" ht="12.75" customHeight="1" thickBot="1">
      <c r="A81" s="11" t="str">
        <f t="shared" si="12"/>
        <v> AN 217.190 </v>
      </c>
      <c r="B81" s="15" t="str">
        <f t="shared" si="13"/>
        <v>I</v>
      </c>
      <c r="C81" s="11">
        <f t="shared" si="14"/>
        <v>23102.492</v>
      </c>
      <c r="D81" s="13" t="str">
        <f t="shared" si="15"/>
        <v>vis</v>
      </c>
      <c r="E81" s="47">
        <f>VLOOKUP(C81,A!C$21:E$972,3,FALSE)</f>
        <v>-17710.031538698724</v>
      </c>
      <c r="F81" s="15" t="s">
        <v>102</v>
      </c>
      <c r="G81" s="13" t="str">
        <f t="shared" si="16"/>
        <v>23102.492</v>
      </c>
      <c r="H81" s="11">
        <f t="shared" si="17"/>
        <v>-28062</v>
      </c>
      <c r="I81" s="48" t="s">
        <v>153</v>
      </c>
      <c r="J81" s="49" t="s">
        <v>154</v>
      </c>
      <c r="K81" s="48">
        <v>-28062</v>
      </c>
      <c r="L81" s="48" t="s">
        <v>155</v>
      </c>
      <c r="M81" s="49" t="s">
        <v>139</v>
      </c>
      <c r="N81" s="49"/>
      <c r="O81" s="50" t="s">
        <v>140</v>
      </c>
      <c r="P81" s="50" t="s">
        <v>141</v>
      </c>
    </row>
    <row r="82" spans="1:16" ht="12.75" customHeight="1" thickBot="1">
      <c r="A82" s="11" t="str">
        <f t="shared" si="12"/>
        <v> AN 217.190 </v>
      </c>
      <c r="B82" s="15" t="str">
        <f t="shared" si="13"/>
        <v>I</v>
      </c>
      <c r="C82" s="11">
        <f t="shared" si="14"/>
        <v>23113.423</v>
      </c>
      <c r="D82" s="13" t="str">
        <f t="shared" si="15"/>
        <v>vis</v>
      </c>
      <c r="E82" s="47">
        <f>VLOOKUP(C82,A!C$21:E$972,3,FALSE)</f>
        <v>-17700.030102210272</v>
      </c>
      <c r="F82" s="15" t="s">
        <v>102</v>
      </c>
      <c r="G82" s="13" t="str">
        <f t="shared" si="16"/>
        <v>23113.423</v>
      </c>
      <c r="H82" s="11">
        <f t="shared" si="17"/>
        <v>-28052</v>
      </c>
      <c r="I82" s="48" t="s">
        <v>156</v>
      </c>
      <c r="J82" s="49" t="s">
        <v>157</v>
      </c>
      <c r="K82" s="48">
        <v>-28052</v>
      </c>
      <c r="L82" s="48" t="s">
        <v>149</v>
      </c>
      <c r="M82" s="49" t="s">
        <v>139</v>
      </c>
      <c r="N82" s="49"/>
      <c r="O82" s="50" t="s">
        <v>140</v>
      </c>
      <c r="P82" s="50" t="s">
        <v>141</v>
      </c>
    </row>
    <row r="83" spans="1:16" ht="12.75" customHeight="1" thickBot="1">
      <c r="A83" s="11" t="str">
        <f t="shared" si="12"/>
        <v> AAR 14.191 </v>
      </c>
      <c r="B83" s="15" t="str">
        <f t="shared" si="13"/>
        <v>I</v>
      </c>
      <c r="C83" s="11">
        <f t="shared" si="14"/>
        <v>29334.445</v>
      </c>
      <c r="D83" s="13" t="str">
        <f t="shared" si="15"/>
        <v>vis</v>
      </c>
      <c r="E83" s="47">
        <f>VLOOKUP(C83,A!C$21:E$972,3,FALSE)</f>
        <v>-12008.03884557566</v>
      </c>
      <c r="F83" s="15" t="s">
        <v>102</v>
      </c>
      <c r="G83" s="13" t="str">
        <f t="shared" si="16"/>
        <v>29334.445</v>
      </c>
      <c r="H83" s="11">
        <f t="shared" si="17"/>
        <v>-22360</v>
      </c>
      <c r="I83" s="48" t="s">
        <v>158</v>
      </c>
      <c r="J83" s="49" t="s">
        <v>159</v>
      </c>
      <c r="K83" s="48">
        <v>-22360</v>
      </c>
      <c r="L83" s="48" t="s">
        <v>160</v>
      </c>
      <c r="M83" s="49" t="s">
        <v>104</v>
      </c>
      <c r="N83" s="49"/>
      <c r="O83" s="50" t="s">
        <v>161</v>
      </c>
      <c r="P83" s="50" t="s">
        <v>162</v>
      </c>
    </row>
    <row r="84" spans="1:16" ht="12.75" customHeight="1" thickBot="1">
      <c r="A84" s="11" t="str">
        <f t="shared" si="12"/>
        <v> AJ 56.208 </v>
      </c>
      <c r="B84" s="15" t="str">
        <f t="shared" si="13"/>
        <v>I</v>
      </c>
      <c r="C84" s="11">
        <f t="shared" si="14"/>
        <v>33393.66</v>
      </c>
      <c r="D84" s="13" t="str">
        <f t="shared" si="15"/>
        <v>vis</v>
      </c>
      <c r="E84" s="47">
        <f>VLOOKUP(C84,A!C$21:E$972,3,FALSE)</f>
        <v>-8294.016247873855</v>
      </c>
      <c r="F84" s="15" t="s">
        <v>102</v>
      </c>
      <c r="G84" s="13" t="str">
        <f t="shared" si="16"/>
        <v>33393.660</v>
      </c>
      <c r="H84" s="11">
        <f t="shared" si="17"/>
        <v>-18646</v>
      </c>
      <c r="I84" s="48" t="s">
        <v>163</v>
      </c>
      <c r="J84" s="49" t="s">
        <v>164</v>
      </c>
      <c r="K84" s="48">
        <v>-18646</v>
      </c>
      <c r="L84" s="48" t="s">
        <v>165</v>
      </c>
      <c r="M84" s="49" t="s">
        <v>104</v>
      </c>
      <c r="N84" s="49"/>
      <c r="O84" s="50" t="s">
        <v>166</v>
      </c>
      <c r="P84" s="50" t="s">
        <v>167</v>
      </c>
    </row>
    <row r="85" spans="1:16" ht="12.75" customHeight="1" thickBot="1">
      <c r="A85" s="11" t="str">
        <f t="shared" si="12"/>
        <v> AJ 56.208 </v>
      </c>
      <c r="B85" s="15" t="str">
        <f t="shared" si="13"/>
        <v>I</v>
      </c>
      <c r="C85" s="11">
        <f t="shared" si="14"/>
        <v>33664.713</v>
      </c>
      <c r="D85" s="13" t="str">
        <f t="shared" si="15"/>
        <v>vis</v>
      </c>
      <c r="E85" s="47">
        <f>VLOOKUP(C85,A!C$21:E$972,3,FALSE)</f>
        <v>-8046.013378556791</v>
      </c>
      <c r="F85" s="15" t="s">
        <v>102</v>
      </c>
      <c r="G85" s="13" t="str">
        <f t="shared" si="16"/>
        <v>33664.713</v>
      </c>
      <c r="H85" s="11">
        <f t="shared" si="17"/>
        <v>-18398</v>
      </c>
      <c r="I85" s="48" t="s">
        <v>168</v>
      </c>
      <c r="J85" s="49" t="s">
        <v>169</v>
      </c>
      <c r="K85" s="48">
        <v>-18398</v>
      </c>
      <c r="L85" s="48" t="s">
        <v>170</v>
      </c>
      <c r="M85" s="49" t="s">
        <v>104</v>
      </c>
      <c r="N85" s="49"/>
      <c r="O85" s="50" t="s">
        <v>166</v>
      </c>
      <c r="P85" s="50" t="s">
        <v>167</v>
      </c>
    </row>
    <row r="86" spans="1:16" ht="12.75" customHeight="1" thickBot="1">
      <c r="A86" s="11" t="str">
        <f t="shared" si="12"/>
        <v> AJ 56.208 </v>
      </c>
      <c r="B86" s="15" t="str">
        <f t="shared" si="13"/>
        <v>I</v>
      </c>
      <c r="C86" s="11">
        <f t="shared" si="14"/>
        <v>33710.617</v>
      </c>
      <c r="D86" s="13" t="str">
        <f t="shared" si="15"/>
        <v>vis</v>
      </c>
      <c r="E86" s="47">
        <f>VLOOKUP(C86,A!C$21:E$972,3,FALSE)</f>
        <v>-8004.013018062242</v>
      </c>
      <c r="F86" s="15" t="s">
        <v>102</v>
      </c>
      <c r="G86" s="13" t="str">
        <f t="shared" si="16"/>
        <v>33710.617</v>
      </c>
      <c r="H86" s="11">
        <f t="shared" si="17"/>
        <v>-18356</v>
      </c>
      <c r="I86" s="48" t="s">
        <v>171</v>
      </c>
      <c r="J86" s="49" t="s">
        <v>172</v>
      </c>
      <c r="K86" s="48">
        <v>-18356</v>
      </c>
      <c r="L86" s="48" t="s">
        <v>170</v>
      </c>
      <c r="M86" s="49" t="s">
        <v>104</v>
      </c>
      <c r="N86" s="49"/>
      <c r="O86" s="50" t="s">
        <v>166</v>
      </c>
      <c r="P86" s="50" t="s">
        <v>167</v>
      </c>
    </row>
    <row r="87" spans="1:16" ht="12.75" customHeight="1" thickBot="1">
      <c r="A87" s="11" t="str">
        <f t="shared" si="12"/>
        <v> AJ 56.208 </v>
      </c>
      <c r="B87" s="15" t="str">
        <f t="shared" si="13"/>
        <v>I</v>
      </c>
      <c r="C87" s="11">
        <f t="shared" si="14"/>
        <v>33770.729</v>
      </c>
      <c r="D87" s="13" t="str">
        <f t="shared" si="15"/>
        <v>vis</v>
      </c>
      <c r="E87" s="47">
        <f>VLOOKUP(C87,A!C$21:E$972,3,FALSE)</f>
        <v>-7949.012894542533</v>
      </c>
      <c r="F87" s="15" t="s">
        <v>102</v>
      </c>
      <c r="G87" s="13" t="str">
        <f t="shared" si="16"/>
        <v>33770.729</v>
      </c>
      <c r="H87" s="11">
        <f t="shared" si="17"/>
        <v>-18301</v>
      </c>
      <c r="I87" s="48" t="s">
        <v>173</v>
      </c>
      <c r="J87" s="49" t="s">
        <v>174</v>
      </c>
      <c r="K87" s="48">
        <v>-18301</v>
      </c>
      <c r="L87" s="48" t="s">
        <v>165</v>
      </c>
      <c r="M87" s="49" t="s">
        <v>104</v>
      </c>
      <c r="N87" s="49"/>
      <c r="O87" s="50" t="s">
        <v>166</v>
      </c>
      <c r="P87" s="50" t="s">
        <v>167</v>
      </c>
    </row>
    <row r="88" spans="1:16" ht="12.75" customHeight="1" thickBot="1">
      <c r="A88" s="11" t="str">
        <f t="shared" si="12"/>
        <v> AJ 56.208 </v>
      </c>
      <c r="B88" s="15" t="str">
        <f t="shared" si="13"/>
        <v>I</v>
      </c>
      <c r="C88" s="11">
        <f t="shared" si="14"/>
        <v>33793.683</v>
      </c>
      <c r="D88" s="13" t="str">
        <f t="shared" si="15"/>
        <v>vis</v>
      </c>
      <c r="E88" s="47">
        <f>VLOOKUP(C88,A!C$21:E$972,3,FALSE)</f>
        <v>-7928.010884373661</v>
      </c>
      <c r="F88" s="15" t="s">
        <v>102</v>
      </c>
      <c r="G88" s="13" t="str">
        <f t="shared" si="16"/>
        <v>33793.683</v>
      </c>
      <c r="H88" s="11">
        <f t="shared" si="17"/>
        <v>-18280</v>
      </c>
      <c r="I88" s="48" t="s">
        <v>175</v>
      </c>
      <c r="J88" s="49" t="s">
        <v>176</v>
      </c>
      <c r="K88" s="48">
        <v>-18280</v>
      </c>
      <c r="L88" s="48" t="s">
        <v>177</v>
      </c>
      <c r="M88" s="49" t="s">
        <v>104</v>
      </c>
      <c r="N88" s="49"/>
      <c r="O88" s="50" t="s">
        <v>166</v>
      </c>
      <c r="P88" s="50" t="s">
        <v>167</v>
      </c>
    </row>
    <row r="89" spans="1:16" ht="12.75" customHeight="1" thickBot="1">
      <c r="A89" s="11" t="str">
        <f t="shared" si="12"/>
        <v> AJ 59.455 </v>
      </c>
      <c r="B89" s="15" t="str">
        <f t="shared" si="13"/>
        <v>I</v>
      </c>
      <c r="C89" s="11">
        <f t="shared" si="14"/>
        <v>34040.687</v>
      </c>
      <c r="D89" s="13" t="str">
        <f t="shared" si="15"/>
        <v>vis</v>
      </c>
      <c r="E89" s="47">
        <f>VLOOKUP(C89,A!C$21:E$972,3,FALSE)</f>
        <v>-7702.011907299832</v>
      </c>
      <c r="F89" s="15" t="s">
        <v>102</v>
      </c>
      <c r="G89" s="13" t="str">
        <f t="shared" si="16"/>
        <v>34040.687</v>
      </c>
      <c r="H89" s="11">
        <f t="shared" si="17"/>
        <v>-18054</v>
      </c>
      <c r="I89" s="48" t="s">
        <v>178</v>
      </c>
      <c r="J89" s="49" t="s">
        <v>179</v>
      </c>
      <c r="K89" s="48">
        <v>-18054</v>
      </c>
      <c r="L89" s="48" t="s">
        <v>180</v>
      </c>
      <c r="M89" s="49" t="s">
        <v>104</v>
      </c>
      <c r="N89" s="49"/>
      <c r="O89" s="50" t="s">
        <v>166</v>
      </c>
      <c r="P89" s="50" t="s">
        <v>181</v>
      </c>
    </row>
    <row r="90" spans="1:16" ht="12.75" customHeight="1" thickBot="1">
      <c r="A90" s="11" t="str">
        <f t="shared" si="12"/>
        <v> AJ 59.455 </v>
      </c>
      <c r="B90" s="15" t="str">
        <f t="shared" si="13"/>
        <v>I</v>
      </c>
      <c r="C90" s="11">
        <f t="shared" si="14"/>
        <v>34372.943</v>
      </c>
      <c r="D90" s="13" t="str">
        <f t="shared" si="15"/>
        <v>vis</v>
      </c>
      <c r="E90" s="47">
        <f>VLOOKUP(C90,A!C$21:E$972,3,FALSE)</f>
        <v>-7398.010692231891</v>
      </c>
      <c r="F90" s="15" t="s">
        <v>102</v>
      </c>
      <c r="G90" s="13" t="str">
        <f t="shared" si="16"/>
        <v>34372.943</v>
      </c>
      <c r="H90" s="11">
        <f t="shared" si="17"/>
        <v>-17750</v>
      </c>
      <c r="I90" s="48" t="s">
        <v>182</v>
      </c>
      <c r="J90" s="49" t="s">
        <v>183</v>
      </c>
      <c r="K90" s="48">
        <v>-17750</v>
      </c>
      <c r="L90" s="48" t="s">
        <v>184</v>
      </c>
      <c r="M90" s="49" t="s">
        <v>104</v>
      </c>
      <c r="N90" s="49"/>
      <c r="O90" s="50" t="s">
        <v>166</v>
      </c>
      <c r="P90" s="50" t="s">
        <v>181</v>
      </c>
    </row>
    <row r="91" spans="1:16" ht="12.75" customHeight="1" thickBot="1">
      <c r="A91" s="11" t="str">
        <f t="shared" si="12"/>
        <v> AJ 59.455 </v>
      </c>
      <c r="B91" s="15" t="str">
        <f t="shared" si="13"/>
        <v>I</v>
      </c>
      <c r="C91" s="11">
        <f t="shared" si="14"/>
        <v>34430.87</v>
      </c>
      <c r="D91" s="13" t="str">
        <f t="shared" si="15"/>
        <v>vis</v>
      </c>
      <c r="E91" s="47">
        <f>VLOOKUP(C91,A!C$21:E$972,3,FALSE)</f>
        <v>-7345.009758056913</v>
      </c>
      <c r="F91" s="15" t="s">
        <v>102</v>
      </c>
      <c r="G91" s="13" t="str">
        <f t="shared" si="16"/>
        <v>34430.870</v>
      </c>
      <c r="H91" s="11">
        <f t="shared" si="17"/>
        <v>-17697</v>
      </c>
      <c r="I91" s="48" t="s">
        <v>185</v>
      </c>
      <c r="J91" s="49" t="s">
        <v>186</v>
      </c>
      <c r="K91" s="48">
        <v>-17697</v>
      </c>
      <c r="L91" s="48" t="s">
        <v>180</v>
      </c>
      <c r="M91" s="49" t="s">
        <v>104</v>
      </c>
      <c r="N91" s="49"/>
      <c r="O91" s="50" t="s">
        <v>166</v>
      </c>
      <c r="P91" s="50" t="s">
        <v>181</v>
      </c>
    </row>
    <row r="92" spans="1:16" ht="12.75" customHeight="1" thickBot="1">
      <c r="A92" s="11" t="str">
        <f t="shared" si="12"/>
        <v> AJ 64.260 </v>
      </c>
      <c r="B92" s="15" t="str">
        <f t="shared" si="13"/>
        <v>I</v>
      </c>
      <c r="C92" s="11">
        <f t="shared" si="14"/>
        <v>35158.778</v>
      </c>
      <c r="D92" s="13" t="str">
        <f t="shared" si="15"/>
        <v>vis</v>
      </c>
      <c r="E92" s="47">
        <f>VLOOKUP(C92,A!C$21:E$972,3,FALSE)</f>
        <v>-6679.002473139039</v>
      </c>
      <c r="F92" s="15" t="s">
        <v>102</v>
      </c>
      <c r="G92" s="13" t="str">
        <f t="shared" si="16"/>
        <v>35158.778</v>
      </c>
      <c r="H92" s="11">
        <f t="shared" si="17"/>
        <v>-17031</v>
      </c>
      <c r="I92" s="48" t="s">
        <v>187</v>
      </c>
      <c r="J92" s="49" t="s">
        <v>188</v>
      </c>
      <c r="K92" s="48">
        <v>-17031</v>
      </c>
      <c r="L92" s="48" t="s">
        <v>170</v>
      </c>
      <c r="M92" s="49" t="s">
        <v>104</v>
      </c>
      <c r="N92" s="49"/>
      <c r="O92" s="50" t="s">
        <v>166</v>
      </c>
      <c r="P92" s="50" t="s">
        <v>189</v>
      </c>
    </row>
    <row r="93" spans="1:16" ht="12.75" customHeight="1" thickBot="1">
      <c r="A93" s="11" t="str">
        <f t="shared" si="12"/>
        <v> AJ 64.260 </v>
      </c>
      <c r="B93" s="15" t="str">
        <f t="shared" si="13"/>
        <v>I</v>
      </c>
      <c r="C93" s="11">
        <f t="shared" si="14"/>
        <v>35168.616</v>
      </c>
      <c r="D93" s="13" t="str">
        <f t="shared" si="15"/>
        <v>vis</v>
      </c>
      <c r="E93" s="47">
        <f>VLOOKUP(C93,A!C$21:E$972,3,FALSE)</f>
        <v>-6670.001088803348</v>
      </c>
      <c r="F93" s="15" t="s">
        <v>102</v>
      </c>
      <c r="G93" s="13" t="str">
        <f t="shared" si="16"/>
        <v>35168.616</v>
      </c>
      <c r="H93" s="11">
        <f t="shared" si="17"/>
        <v>-17022</v>
      </c>
      <c r="I93" s="48" t="s">
        <v>190</v>
      </c>
      <c r="J93" s="49" t="s">
        <v>191</v>
      </c>
      <c r="K93" s="48">
        <v>-17022</v>
      </c>
      <c r="L93" s="48" t="s">
        <v>177</v>
      </c>
      <c r="M93" s="49" t="s">
        <v>104</v>
      </c>
      <c r="N93" s="49"/>
      <c r="O93" s="50" t="s">
        <v>166</v>
      </c>
      <c r="P93" s="50" t="s">
        <v>189</v>
      </c>
    </row>
    <row r="94" spans="1:16" ht="12.75" customHeight="1" thickBot="1">
      <c r="A94" s="11" t="str">
        <f t="shared" si="12"/>
        <v> AJ 64.260 </v>
      </c>
      <c r="B94" s="15" t="str">
        <f t="shared" si="13"/>
        <v>I</v>
      </c>
      <c r="C94" s="11">
        <f t="shared" si="14"/>
        <v>35251.681</v>
      </c>
      <c r="D94" s="13" t="str">
        <f t="shared" si="15"/>
        <v>vis</v>
      </c>
      <c r="E94" s="47">
        <f>VLOOKUP(C94,A!C$21:E$972,3,FALSE)</f>
        <v>-6593.999870075569</v>
      </c>
      <c r="F94" s="15" t="s">
        <v>102</v>
      </c>
      <c r="G94" s="13" t="str">
        <f t="shared" si="16"/>
        <v>35251.681</v>
      </c>
      <c r="H94" s="11">
        <f t="shared" si="17"/>
        <v>-16946</v>
      </c>
      <c r="I94" s="48" t="s">
        <v>192</v>
      </c>
      <c r="J94" s="49" t="s">
        <v>193</v>
      </c>
      <c r="K94" s="48">
        <v>-16946</v>
      </c>
      <c r="L94" s="48" t="s">
        <v>194</v>
      </c>
      <c r="M94" s="49" t="s">
        <v>104</v>
      </c>
      <c r="N94" s="49"/>
      <c r="O94" s="50" t="s">
        <v>166</v>
      </c>
      <c r="P94" s="50" t="s">
        <v>189</v>
      </c>
    </row>
    <row r="95" spans="1:16" ht="12.75" customHeight="1" thickBot="1">
      <c r="A95" s="11" t="str">
        <f t="shared" si="12"/>
        <v> AJ 64.260 </v>
      </c>
      <c r="B95" s="15" t="str">
        <f t="shared" si="13"/>
        <v>I</v>
      </c>
      <c r="C95" s="11">
        <f t="shared" si="14"/>
        <v>35533.66</v>
      </c>
      <c r="D95" s="13" t="str">
        <f t="shared" si="15"/>
        <v>vis</v>
      </c>
      <c r="E95" s="47">
        <f>VLOOKUP(C95,A!C$21:E$972,3,FALSE)</f>
        <v>-6336.000139074037</v>
      </c>
      <c r="F95" s="15" t="s">
        <v>102</v>
      </c>
      <c r="G95" s="13" t="str">
        <f t="shared" si="16"/>
        <v>35533.660</v>
      </c>
      <c r="H95" s="11">
        <f t="shared" si="17"/>
        <v>-16688</v>
      </c>
      <c r="I95" s="48" t="s">
        <v>195</v>
      </c>
      <c r="J95" s="49" t="s">
        <v>196</v>
      </c>
      <c r="K95" s="48">
        <v>-16688</v>
      </c>
      <c r="L95" s="48" t="s">
        <v>170</v>
      </c>
      <c r="M95" s="49" t="s">
        <v>104</v>
      </c>
      <c r="N95" s="49"/>
      <c r="O95" s="50" t="s">
        <v>166</v>
      </c>
      <c r="P95" s="50" t="s">
        <v>189</v>
      </c>
    </row>
    <row r="96" spans="1:16" ht="12.75" customHeight="1" thickBot="1">
      <c r="A96" s="11" t="str">
        <f t="shared" si="12"/>
        <v> AJ 64.260 </v>
      </c>
      <c r="B96" s="15" t="str">
        <f t="shared" si="13"/>
        <v>I</v>
      </c>
      <c r="C96" s="11">
        <f t="shared" si="14"/>
        <v>35934.775</v>
      </c>
      <c r="D96" s="13" t="str">
        <f t="shared" si="15"/>
        <v>vis</v>
      </c>
      <c r="E96" s="47">
        <f>VLOOKUP(C96,A!C$21:E$972,3,FALSE)</f>
        <v>-5968.995638381871</v>
      </c>
      <c r="F96" s="15" t="s">
        <v>102</v>
      </c>
      <c r="G96" s="13" t="str">
        <f t="shared" si="16"/>
        <v>35934.775</v>
      </c>
      <c r="H96" s="11">
        <f t="shared" si="17"/>
        <v>-16321</v>
      </c>
      <c r="I96" s="48" t="s">
        <v>197</v>
      </c>
      <c r="J96" s="49" t="s">
        <v>198</v>
      </c>
      <c r="K96" s="48">
        <v>-16321</v>
      </c>
      <c r="L96" s="48" t="s">
        <v>177</v>
      </c>
      <c r="M96" s="49" t="s">
        <v>104</v>
      </c>
      <c r="N96" s="49"/>
      <c r="O96" s="50" t="s">
        <v>166</v>
      </c>
      <c r="P96" s="50" t="s">
        <v>189</v>
      </c>
    </row>
    <row r="97" spans="1:16" ht="12.75" customHeight="1" thickBot="1">
      <c r="A97" s="11" t="str">
        <f t="shared" si="12"/>
        <v> AJ 64.260 </v>
      </c>
      <c r="B97" s="15" t="str">
        <f t="shared" si="13"/>
        <v>I</v>
      </c>
      <c r="C97" s="11">
        <f t="shared" si="14"/>
        <v>36309.651</v>
      </c>
      <c r="D97" s="13" t="str">
        <f t="shared" si="15"/>
        <v>vis</v>
      </c>
      <c r="E97" s="47">
        <f>VLOOKUP(C97,A!C$21:E$972,3,FALSE)</f>
        <v>-5625.998794081668</v>
      </c>
      <c r="F97" s="15" t="s">
        <v>102</v>
      </c>
      <c r="G97" s="13" t="str">
        <f t="shared" si="16"/>
        <v>36309.651</v>
      </c>
      <c r="H97" s="11">
        <f t="shared" si="17"/>
        <v>-15978</v>
      </c>
      <c r="I97" s="48" t="s">
        <v>199</v>
      </c>
      <c r="J97" s="49" t="s">
        <v>200</v>
      </c>
      <c r="K97" s="48">
        <v>-15978</v>
      </c>
      <c r="L97" s="48" t="s">
        <v>201</v>
      </c>
      <c r="M97" s="49" t="s">
        <v>104</v>
      </c>
      <c r="N97" s="49"/>
      <c r="O97" s="50" t="s">
        <v>166</v>
      </c>
      <c r="P97" s="50" t="s">
        <v>189</v>
      </c>
    </row>
    <row r="98" spans="1:16" ht="12.75" customHeight="1" thickBot="1">
      <c r="A98" s="11" t="str">
        <f t="shared" si="12"/>
        <v> AJ 64.260 </v>
      </c>
      <c r="B98" s="15" t="str">
        <f t="shared" si="13"/>
        <v>I</v>
      </c>
      <c r="C98" s="11">
        <f t="shared" si="14"/>
        <v>36628.791</v>
      </c>
      <c r="D98" s="13" t="str">
        <f t="shared" si="15"/>
        <v>vis</v>
      </c>
      <c r="E98" s="47">
        <f>VLOOKUP(C98,A!C$21:E$972,3,FALSE)</f>
        <v>-5333.998204846915</v>
      </c>
      <c r="F98" s="15" t="s">
        <v>102</v>
      </c>
      <c r="G98" s="13" t="str">
        <f t="shared" si="16"/>
        <v>36628.791</v>
      </c>
      <c r="H98" s="11">
        <f t="shared" si="17"/>
        <v>-15686</v>
      </c>
      <c r="I98" s="48" t="s">
        <v>202</v>
      </c>
      <c r="J98" s="49" t="s">
        <v>203</v>
      </c>
      <c r="K98" s="48">
        <v>-15686</v>
      </c>
      <c r="L98" s="48" t="s">
        <v>204</v>
      </c>
      <c r="M98" s="49" t="s">
        <v>104</v>
      </c>
      <c r="N98" s="49"/>
      <c r="O98" s="50" t="s">
        <v>166</v>
      </c>
      <c r="P98" s="50" t="s">
        <v>189</v>
      </c>
    </row>
    <row r="99" spans="1:16" ht="12.75" customHeight="1" thickBot="1">
      <c r="A99" s="11" t="str">
        <f t="shared" si="12"/>
        <v> BBS 127 </v>
      </c>
      <c r="B99" s="15" t="str">
        <f t="shared" si="13"/>
        <v>I</v>
      </c>
      <c r="C99" s="11">
        <f t="shared" si="14"/>
        <v>52264.482</v>
      </c>
      <c r="D99" s="13" t="str">
        <f t="shared" si="15"/>
        <v>vis</v>
      </c>
      <c r="E99" s="47">
        <f>VLOOKUP(C99,A!C$21:E$972,3,FALSE)</f>
        <v>8972.046117684093</v>
      </c>
      <c r="F99" s="15" t="s">
        <v>102</v>
      </c>
      <c r="G99" s="13" t="str">
        <f t="shared" si="16"/>
        <v>52264.482</v>
      </c>
      <c r="H99" s="11">
        <f t="shared" si="17"/>
        <v>-1380</v>
      </c>
      <c r="I99" s="48" t="s">
        <v>360</v>
      </c>
      <c r="J99" s="49" t="s">
        <v>361</v>
      </c>
      <c r="K99" s="48">
        <v>-1380</v>
      </c>
      <c r="L99" s="48" t="s">
        <v>362</v>
      </c>
      <c r="M99" s="49" t="s">
        <v>139</v>
      </c>
      <c r="N99" s="49"/>
      <c r="O99" s="50" t="s">
        <v>208</v>
      </c>
      <c r="P99" s="50" t="s">
        <v>363</v>
      </c>
    </row>
    <row r="100" spans="1:16" ht="12.75" customHeight="1" thickBot="1">
      <c r="A100" s="11" t="str">
        <f t="shared" si="12"/>
        <v>OEJV 0137 </v>
      </c>
      <c r="B100" s="15" t="str">
        <f t="shared" si="13"/>
        <v>II</v>
      </c>
      <c r="C100" s="11">
        <f t="shared" si="14"/>
        <v>55314.3545</v>
      </c>
      <c r="D100" s="13" t="str">
        <f t="shared" si="15"/>
        <v>vis</v>
      </c>
      <c r="E100" s="47" t="e">
        <f>VLOOKUP(C100,A!C$21:E$972,3,FALSE)</f>
        <v>#N/A</v>
      </c>
      <c r="F100" s="15" t="s">
        <v>102</v>
      </c>
      <c r="G100" s="13" t="str">
        <f t="shared" si="16"/>
        <v>55314.3545</v>
      </c>
      <c r="H100" s="11">
        <f t="shared" si="17"/>
        <v>1410.5</v>
      </c>
      <c r="I100" s="48" t="s">
        <v>400</v>
      </c>
      <c r="J100" s="49" t="s">
        <v>401</v>
      </c>
      <c r="K100" s="48" t="s">
        <v>402</v>
      </c>
      <c r="L100" s="48" t="s">
        <v>403</v>
      </c>
      <c r="M100" s="49" t="s">
        <v>374</v>
      </c>
      <c r="N100" s="49" t="s">
        <v>95</v>
      </c>
      <c r="O100" s="50" t="s">
        <v>404</v>
      </c>
      <c r="P100" s="51" t="s">
        <v>405</v>
      </c>
    </row>
    <row r="101" spans="2:6" ht="12.75">
      <c r="B101" s="15"/>
      <c r="F101" s="15"/>
    </row>
    <row r="102" spans="2:6" ht="12.75">
      <c r="B102" s="15"/>
      <c r="F102" s="15"/>
    </row>
    <row r="103" spans="2:6" ht="12.75">
      <c r="B103" s="15"/>
      <c r="F103" s="15"/>
    </row>
    <row r="104" spans="2:6" ht="12.75">
      <c r="B104" s="15"/>
      <c r="F104" s="15"/>
    </row>
    <row r="105" spans="2:6" ht="12.75">
      <c r="B105" s="15"/>
      <c r="F105" s="15"/>
    </row>
    <row r="106" spans="2:6" ht="12.75">
      <c r="B106" s="15"/>
      <c r="F106" s="15"/>
    </row>
    <row r="107" spans="2:6" ht="12.75">
      <c r="B107" s="15"/>
      <c r="F107" s="15"/>
    </row>
    <row r="108" spans="2:6" ht="12.75">
      <c r="B108" s="15"/>
      <c r="F108" s="15"/>
    </row>
    <row r="109" spans="2:6" ht="12.75">
      <c r="B109" s="15"/>
      <c r="F109" s="15"/>
    </row>
    <row r="110" spans="2:6" ht="12.75">
      <c r="B110" s="15"/>
      <c r="F110" s="15"/>
    </row>
    <row r="111" spans="2:6" ht="12.75">
      <c r="B111" s="15"/>
      <c r="F111" s="15"/>
    </row>
    <row r="112" spans="2:6" ht="12.75">
      <c r="B112" s="15"/>
      <c r="F112" s="15"/>
    </row>
    <row r="113" spans="2:6" ht="12.75">
      <c r="B113" s="15"/>
      <c r="F113" s="15"/>
    </row>
    <row r="114" spans="2:6" ht="12.75">
      <c r="B114" s="15"/>
      <c r="F114" s="15"/>
    </row>
    <row r="115" spans="2:6" ht="12.75">
      <c r="B115" s="15"/>
      <c r="F115" s="15"/>
    </row>
    <row r="116" spans="2:6" ht="12.75">
      <c r="B116" s="15"/>
      <c r="F116" s="15"/>
    </row>
    <row r="117" spans="2:6" ht="12.75">
      <c r="B117" s="15"/>
      <c r="F117" s="15"/>
    </row>
    <row r="118" spans="2:6" ht="12.75">
      <c r="B118" s="15"/>
      <c r="F118" s="15"/>
    </row>
    <row r="119" spans="2:6" ht="12.75">
      <c r="B119" s="15"/>
      <c r="F119" s="15"/>
    </row>
    <row r="120" spans="2:6" ht="12.75">
      <c r="B120" s="15"/>
      <c r="F120" s="15"/>
    </row>
    <row r="121" spans="2:6" ht="12.75">
      <c r="B121" s="15"/>
      <c r="F121" s="15"/>
    </row>
    <row r="122" spans="2:6" ht="12.75">
      <c r="B122" s="15"/>
      <c r="F122" s="15"/>
    </row>
    <row r="123" spans="2:6" ht="12.75">
      <c r="B123" s="15"/>
      <c r="F123" s="15"/>
    </row>
    <row r="124" spans="2:6" ht="12.75">
      <c r="B124" s="15"/>
      <c r="F124" s="15"/>
    </row>
    <row r="125" spans="2:6" ht="12.75">
      <c r="B125" s="15"/>
      <c r="F125" s="15"/>
    </row>
    <row r="126" spans="2:6" ht="12.75">
      <c r="B126" s="15"/>
      <c r="F126" s="15"/>
    </row>
    <row r="127" spans="2:6" ht="12.75">
      <c r="B127" s="15"/>
      <c r="F127" s="15"/>
    </row>
    <row r="128" spans="2:6" ht="12.75">
      <c r="B128" s="15"/>
      <c r="F128" s="15"/>
    </row>
    <row r="129" spans="2:6" ht="12.75">
      <c r="B129" s="15"/>
      <c r="F129" s="15"/>
    </row>
    <row r="130" spans="2:6" ht="12.75">
      <c r="B130" s="15"/>
      <c r="F130" s="15"/>
    </row>
    <row r="131" spans="2:6" ht="12.75">
      <c r="B131" s="15"/>
      <c r="F131" s="15"/>
    </row>
    <row r="132" spans="2:6" ht="12.75">
      <c r="B132" s="15"/>
      <c r="F132" s="15"/>
    </row>
    <row r="133" spans="2:6" ht="12.75">
      <c r="B133" s="15"/>
      <c r="F133" s="15"/>
    </row>
    <row r="134" spans="2:6" ht="12.75">
      <c r="B134" s="15"/>
      <c r="F134" s="15"/>
    </row>
    <row r="135" spans="2:6" ht="12.75">
      <c r="B135" s="15"/>
      <c r="F135" s="15"/>
    </row>
    <row r="136" spans="2:6" ht="12.75">
      <c r="B136" s="15"/>
      <c r="F136" s="15"/>
    </row>
    <row r="137" spans="2:6" ht="12.75">
      <c r="B137" s="15"/>
      <c r="F137" s="15"/>
    </row>
    <row r="138" spans="2:6" ht="12.75">
      <c r="B138" s="15"/>
      <c r="F138" s="15"/>
    </row>
    <row r="139" spans="2:6" ht="12.75">
      <c r="B139" s="15"/>
      <c r="F139" s="15"/>
    </row>
    <row r="140" spans="2:6" ht="12.75">
      <c r="B140" s="15"/>
      <c r="F140" s="15"/>
    </row>
    <row r="141" spans="2:6" ht="12.75">
      <c r="B141" s="15"/>
      <c r="F141" s="15"/>
    </row>
    <row r="142" spans="2:6" ht="12.75">
      <c r="B142" s="15"/>
      <c r="F142" s="15"/>
    </row>
    <row r="143" spans="2:6" ht="12.75">
      <c r="B143" s="15"/>
      <c r="F143" s="15"/>
    </row>
    <row r="144" spans="2:6" ht="12.75">
      <c r="B144" s="15"/>
      <c r="F144" s="15"/>
    </row>
    <row r="145" spans="2:6" ht="12.75">
      <c r="B145" s="15"/>
      <c r="F145" s="15"/>
    </row>
    <row r="146" spans="2:6" ht="12.75">
      <c r="B146" s="15"/>
      <c r="F146" s="15"/>
    </row>
    <row r="147" spans="2:6" ht="12.75">
      <c r="B147" s="15"/>
      <c r="F147" s="15"/>
    </row>
    <row r="148" spans="2:6" ht="12.75">
      <c r="B148" s="15"/>
      <c r="F148" s="15"/>
    </row>
    <row r="149" spans="2:6" ht="12.75">
      <c r="B149" s="15"/>
      <c r="F149" s="15"/>
    </row>
    <row r="150" spans="2:6" ht="12.75">
      <c r="B150" s="15"/>
      <c r="F150" s="15"/>
    </row>
    <row r="151" spans="2:6" ht="12.75">
      <c r="B151" s="15"/>
      <c r="F151" s="15"/>
    </row>
    <row r="152" spans="2:6" ht="12.75">
      <c r="B152" s="15"/>
      <c r="F152" s="15"/>
    </row>
    <row r="153" spans="2:6" ht="12.75">
      <c r="B153" s="15"/>
      <c r="F153" s="15"/>
    </row>
    <row r="154" spans="2:6" ht="12.75">
      <c r="B154" s="15"/>
      <c r="F154" s="15"/>
    </row>
    <row r="155" spans="2:6" ht="12.75">
      <c r="B155" s="15"/>
      <c r="F155" s="15"/>
    </row>
    <row r="156" spans="2:6" ht="12.75">
      <c r="B156" s="15"/>
      <c r="F156" s="15"/>
    </row>
    <row r="157" spans="2:6" ht="12.75">
      <c r="B157" s="15"/>
      <c r="F157" s="15"/>
    </row>
    <row r="158" spans="2:6" ht="12.75">
      <c r="B158" s="15"/>
      <c r="F158" s="15"/>
    </row>
    <row r="159" spans="2:6" ht="12.75">
      <c r="B159" s="15"/>
      <c r="F159" s="15"/>
    </row>
    <row r="160" spans="2:6" ht="12.75">
      <c r="B160" s="15"/>
      <c r="F160" s="15"/>
    </row>
    <row r="161" spans="2:6" ht="12.75">
      <c r="B161" s="15"/>
      <c r="F161" s="15"/>
    </row>
    <row r="162" spans="2:6" ht="12.75">
      <c r="B162" s="15"/>
      <c r="F162" s="15"/>
    </row>
    <row r="163" spans="2:6" ht="12.75">
      <c r="B163" s="15"/>
      <c r="F163" s="15"/>
    </row>
    <row r="164" spans="2:6" ht="12.75">
      <c r="B164" s="15"/>
      <c r="F164" s="15"/>
    </row>
    <row r="165" spans="2:6" ht="12.75">
      <c r="B165" s="15"/>
      <c r="F165" s="15"/>
    </row>
    <row r="166" spans="2:6" ht="12.75">
      <c r="B166" s="15"/>
      <c r="F166" s="15"/>
    </row>
    <row r="167" spans="2:6" ht="12.75">
      <c r="B167" s="15"/>
      <c r="F167" s="15"/>
    </row>
    <row r="168" spans="2:6" ht="12.75">
      <c r="B168" s="15"/>
      <c r="F168" s="15"/>
    </row>
    <row r="169" spans="2:6" ht="12.75">
      <c r="B169" s="15"/>
      <c r="F169" s="15"/>
    </row>
    <row r="170" spans="2:6" ht="12.75">
      <c r="B170" s="15"/>
      <c r="F170" s="15"/>
    </row>
    <row r="171" spans="2:6" ht="12.75">
      <c r="B171" s="15"/>
      <c r="F171" s="15"/>
    </row>
    <row r="172" spans="2:6" ht="12.75">
      <c r="B172" s="15"/>
      <c r="F172" s="15"/>
    </row>
    <row r="173" spans="2:6" ht="12.75">
      <c r="B173" s="15"/>
      <c r="F173" s="15"/>
    </row>
    <row r="174" spans="2:6" ht="12.75">
      <c r="B174" s="15"/>
      <c r="F174" s="15"/>
    </row>
    <row r="175" spans="2:6" ht="12.75">
      <c r="B175" s="15"/>
      <c r="F175" s="15"/>
    </row>
    <row r="176" spans="2:6" ht="12.75">
      <c r="B176" s="15"/>
      <c r="F176" s="15"/>
    </row>
    <row r="177" spans="2:6" ht="12.75">
      <c r="B177" s="15"/>
      <c r="F177" s="15"/>
    </row>
    <row r="178" spans="2:6" ht="12.75">
      <c r="B178" s="15"/>
      <c r="F178" s="15"/>
    </row>
    <row r="179" spans="2:6" ht="12.75">
      <c r="B179" s="15"/>
      <c r="F179" s="15"/>
    </row>
    <row r="180" spans="2:6" ht="12.75">
      <c r="B180" s="15"/>
      <c r="F180" s="15"/>
    </row>
    <row r="181" spans="2:6" ht="12.75">
      <c r="B181" s="15"/>
      <c r="F181" s="15"/>
    </row>
    <row r="182" spans="2:6" ht="12.75">
      <c r="B182" s="15"/>
      <c r="F182" s="15"/>
    </row>
    <row r="183" spans="2:6" ht="12.75">
      <c r="B183" s="15"/>
      <c r="F183" s="15"/>
    </row>
    <row r="184" spans="2:6" ht="12.75">
      <c r="B184" s="15"/>
      <c r="F184" s="15"/>
    </row>
    <row r="185" spans="2:6" ht="12.75">
      <c r="B185" s="15"/>
      <c r="F185" s="15"/>
    </row>
    <row r="186" spans="2:6" ht="12.75">
      <c r="B186" s="15"/>
      <c r="F186" s="15"/>
    </row>
    <row r="187" spans="2:6" ht="12.75">
      <c r="B187" s="15"/>
      <c r="F187" s="15"/>
    </row>
    <row r="188" spans="2:6" ht="12.75">
      <c r="B188" s="15"/>
      <c r="F188" s="15"/>
    </row>
    <row r="189" spans="2:6" ht="12.75">
      <c r="B189" s="15"/>
      <c r="F189" s="15"/>
    </row>
    <row r="190" spans="2:6" ht="12.75">
      <c r="B190" s="15"/>
      <c r="F190" s="15"/>
    </row>
    <row r="191" spans="2:6" ht="12.75">
      <c r="B191" s="15"/>
      <c r="F191" s="15"/>
    </row>
    <row r="192" spans="2:6" ht="12.75">
      <c r="B192" s="15"/>
      <c r="F192" s="15"/>
    </row>
    <row r="193" spans="2:6" ht="12.75">
      <c r="B193" s="15"/>
      <c r="F193" s="15"/>
    </row>
    <row r="194" spans="2:6" ht="12.75">
      <c r="B194" s="15"/>
      <c r="F194" s="15"/>
    </row>
    <row r="195" spans="2:6" ht="12.75">
      <c r="B195" s="15"/>
      <c r="F195" s="15"/>
    </row>
    <row r="196" spans="2:6" ht="12.75">
      <c r="B196" s="15"/>
      <c r="F196" s="15"/>
    </row>
    <row r="197" spans="2:6" ht="12.75">
      <c r="B197" s="15"/>
      <c r="F197" s="15"/>
    </row>
    <row r="198" spans="2:6" ht="12.75">
      <c r="B198" s="15"/>
      <c r="F198" s="15"/>
    </row>
    <row r="199" spans="2:6" ht="12.75">
      <c r="B199" s="15"/>
      <c r="F199" s="15"/>
    </row>
    <row r="200" spans="2:6" ht="12.75">
      <c r="B200" s="15"/>
      <c r="F200" s="15"/>
    </row>
    <row r="201" spans="2:6" ht="12.75">
      <c r="B201" s="15"/>
      <c r="F201" s="15"/>
    </row>
    <row r="202" spans="2:6" ht="12.75">
      <c r="B202" s="15"/>
      <c r="F202" s="15"/>
    </row>
    <row r="203" spans="2:6" ht="12.75">
      <c r="B203" s="15"/>
      <c r="F203" s="15"/>
    </row>
    <row r="204" spans="2:6" ht="12.75">
      <c r="B204" s="15"/>
      <c r="F204" s="15"/>
    </row>
    <row r="205" spans="2:6" ht="12.75">
      <c r="B205" s="15"/>
      <c r="F205" s="15"/>
    </row>
    <row r="206" spans="2:6" ht="12.75">
      <c r="B206" s="15"/>
      <c r="F206" s="15"/>
    </row>
    <row r="207" spans="2:6" ht="12.75">
      <c r="B207" s="15"/>
      <c r="F207" s="15"/>
    </row>
    <row r="208" spans="2:6" ht="12.75">
      <c r="B208" s="15"/>
      <c r="F208" s="15"/>
    </row>
    <row r="209" spans="2:6" ht="12.75">
      <c r="B209" s="15"/>
      <c r="F209" s="15"/>
    </row>
    <row r="210" spans="2:6" ht="12.75">
      <c r="B210" s="15"/>
      <c r="F210" s="15"/>
    </row>
    <row r="211" spans="2:6" ht="12.75">
      <c r="B211" s="15"/>
      <c r="F211" s="15"/>
    </row>
    <row r="212" spans="2:6" ht="12.75">
      <c r="B212" s="15"/>
      <c r="F212" s="15"/>
    </row>
    <row r="213" spans="2:6" ht="12.75">
      <c r="B213" s="15"/>
      <c r="F213" s="15"/>
    </row>
    <row r="214" spans="2:6" ht="12.75">
      <c r="B214" s="15"/>
      <c r="F214" s="15"/>
    </row>
    <row r="215" spans="2:6" ht="12.75">
      <c r="B215" s="15"/>
      <c r="F215" s="15"/>
    </row>
    <row r="216" spans="2:6" ht="12.75">
      <c r="B216" s="15"/>
      <c r="F216" s="15"/>
    </row>
    <row r="217" spans="2:6" ht="12.75">
      <c r="B217" s="15"/>
      <c r="F217" s="15"/>
    </row>
    <row r="218" spans="2:6" ht="12.75">
      <c r="B218" s="15"/>
      <c r="F218" s="15"/>
    </row>
    <row r="219" spans="2:6" ht="12.75">
      <c r="B219" s="15"/>
      <c r="F219" s="15"/>
    </row>
    <row r="220" spans="2:6" ht="12.75">
      <c r="B220" s="15"/>
      <c r="F220" s="15"/>
    </row>
    <row r="221" spans="2:6" ht="12.75">
      <c r="B221" s="15"/>
      <c r="F221" s="15"/>
    </row>
    <row r="222" spans="2:6" ht="12.75">
      <c r="B222" s="15"/>
      <c r="F222" s="15"/>
    </row>
    <row r="223" spans="2:6" ht="12.75">
      <c r="B223" s="15"/>
      <c r="F223" s="15"/>
    </row>
    <row r="224" spans="2:6" ht="12.75">
      <c r="B224" s="15"/>
      <c r="F224" s="15"/>
    </row>
    <row r="225" spans="2:6" ht="12.75">
      <c r="B225" s="15"/>
      <c r="F225" s="15"/>
    </row>
    <row r="226" spans="2:6" ht="12.75">
      <c r="B226" s="15"/>
      <c r="F226" s="15"/>
    </row>
    <row r="227" spans="2:6" ht="12.75">
      <c r="B227" s="15"/>
      <c r="F227" s="15"/>
    </row>
    <row r="228" spans="2:6" ht="12.75">
      <c r="B228" s="15"/>
      <c r="F228" s="15"/>
    </row>
    <row r="229" spans="2:6" ht="12.75">
      <c r="B229" s="15"/>
      <c r="F229" s="15"/>
    </row>
    <row r="230" spans="2:6" ht="12.75">
      <c r="B230" s="15"/>
      <c r="F230" s="15"/>
    </row>
    <row r="231" spans="2:6" ht="12.75">
      <c r="B231" s="15"/>
      <c r="F231" s="15"/>
    </row>
    <row r="232" spans="2:6" ht="12.75">
      <c r="B232" s="15"/>
      <c r="F232" s="15"/>
    </row>
    <row r="233" spans="2:6" ht="12.75">
      <c r="B233" s="15"/>
      <c r="F233" s="15"/>
    </row>
    <row r="234" spans="2:6" ht="12.75">
      <c r="B234" s="15"/>
      <c r="F234" s="15"/>
    </row>
    <row r="235" spans="2:6" ht="12.75">
      <c r="B235" s="15"/>
      <c r="F235" s="15"/>
    </row>
    <row r="236" spans="2:6" ht="12.75">
      <c r="B236" s="15"/>
      <c r="F236" s="15"/>
    </row>
    <row r="237" spans="2:6" ht="12.75">
      <c r="B237" s="15"/>
      <c r="F237" s="15"/>
    </row>
    <row r="238" spans="2:6" ht="12.75">
      <c r="B238" s="15"/>
      <c r="F238" s="15"/>
    </row>
    <row r="239" spans="2:6" ht="12.75">
      <c r="B239" s="15"/>
      <c r="F239" s="15"/>
    </row>
    <row r="240" spans="2:6" ht="12.75">
      <c r="B240" s="15"/>
      <c r="F240" s="15"/>
    </row>
    <row r="241" spans="2:6" ht="12.75">
      <c r="B241" s="15"/>
      <c r="F241" s="15"/>
    </row>
    <row r="242" spans="2:6" ht="12.75">
      <c r="B242" s="15"/>
      <c r="F242" s="15"/>
    </row>
    <row r="243" spans="2:6" ht="12.75">
      <c r="B243" s="15"/>
      <c r="F243" s="15"/>
    </row>
    <row r="244" spans="2:6" ht="12.75">
      <c r="B244" s="15"/>
      <c r="F244" s="15"/>
    </row>
    <row r="245" spans="2:6" ht="12.75">
      <c r="B245" s="15"/>
      <c r="F245" s="15"/>
    </row>
    <row r="246" spans="2:6" ht="12.75">
      <c r="B246" s="15"/>
      <c r="F246" s="15"/>
    </row>
    <row r="247" spans="2:6" ht="12.75">
      <c r="B247" s="15"/>
      <c r="F247" s="15"/>
    </row>
    <row r="248" spans="2:6" ht="12.75">
      <c r="B248" s="15"/>
      <c r="F248" s="15"/>
    </row>
    <row r="249" spans="2:6" ht="12.75">
      <c r="B249" s="15"/>
      <c r="F249" s="15"/>
    </row>
    <row r="250" spans="2:6" ht="12.75">
      <c r="B250" s="15"/>
      <c r="F250" s="15"/>
    </row>
    <row r="251" spans="2:6" ht="12.75">
      <c r="B251" s="15"/>
      <c r="F251" s="15"/>
    </row>
    <row r="252" spans="2:6" ht="12.75">
      <c r="B252" s="15"/>
      <c r="F252" s="15"/>
    </row>
    <row r="253" spans="2:6" ht="12.75">
      <c r="B253" s="15"/>
      <c r="F253" s="15"/>
    </row>
    <row r="254" spans="2:6" ht="12.75">
      <c r="B254" s="15"/>
      <c r="F254" s="15"/>
    </row>
    <row r="255" spans="2:6" ht="12.75">
      <c r="B255" s="15"/>
      <c r="F255" s="15"/>
    </row>
    <row r="256" spans="2:6" ht="12.75">
      <c r="B256" s="15"/>
      <c r="F256" s="15"/>
    </row>
    <row r="257" spans="2:6" ht="12.75">
      <c r="B257" s="15"/>
      <c r="F257" s="15"/>
    </row>
    <row r="258" spans="2:6" ht="12.75">
      <c r="B258" s="15"/>
      <c r="F258" s="15"/>
    </row>
    <row r="259" spans="2:6" ht="12.75">
      <c r="B259" s="15"/>
      <c r="F259" s="15"/>
    </row>
    <row r="260" spans="2:6" ht="12.75">
      <c r="B260" s="15"/>
      <c r="F260" s="15"/>
    </row>
    <row r="261" spans="2:6" ht="12.75">
      <c r="B261" s="15"/>
      <c r="F261" s="15"/>
    </row>
    <row r="262" spans="2:6" ht="12.75">
      <c r="B262" s="15"/>
      <c r="F262" s="15"/>
    </row>
    <row r="263" spans="2:6" ht="12.75">
      <c r="B263" s="15"/>
      <c r="F263" s="15"/>
    </row>
    <row r="264" spans="2:6" ht="12.75">
      <c r="B264" s="15"/>
      <c r="F264" s="15"/>
    </row>
    <row r="265" spans="2:6" ht="12.75">
      <c r="B265" s="15"/>
      <c r="F265" s="15"/>
    </row>
    <row r="266" spans="2:6" ht="12.75">
      <c r="B266" s="15"/>
      <c r="F266" s="15"/>
    </row>
    <row r="267" spans="2:6" ht="12.75">
      <c r="B267" s="15"/>
      <c r="F267" s="15"/>
    </row>
    <row r="268" spans="2:6" ht="12.75">
      <c r="B268" s="15"/>
      <c r="F268" s="15"/>
    </row>
    <row r="269" spans="2:6" ht="12.75">
      <c r="B269" s="15"/>
      <c r="F269" s="15"/>
    </row>
    <row r="270" spans="2:6" ht="12.75">
      <c r="B270" s="15"/>
      <c r="F270" s="15"/>
    </row>
    <row r="271" spans="2:6" ht="12.75">
      <c r="B271" s="15"/>
      <c r="F271" s="15"/>
    </row>
    <row r="272" spans="2:6" ht="12.75">
      <c r="B272" s="15"/>
      <c r="F272" s="15"/>
    </row>
    <row r="273" spans="2:6" ht="12.75">
      <c r="B273" s="15"/>
      <c r="F273" s="15"/>
    </row>
    <row r="274" spans="2:6" ht="12.75">
      <c r="B274" s="15"/>
      <c r="F274" s="15"/>
    </row>
    <row r="275" spans="2:6" ht="12.75">
      <c r="B275" s="15"/>
      <c r="F275" s="15"/>
    </row>
    <row r="276" spans="2:6" ht="12.75">
      <c r="B276" s="15"/>
      <c r="F276" s="15"/>
    </row>
    <row r="277" spans="2:6" ht="12.75">
      <c r="B277" s="15"/>
      <c r="F277" s="15"/>
    </row>
    <row r="278" spans="2:6" ht="12.75">
      <c r="B278" s="15"/>
      <c r="F278" s="15"/>
    </row>
    <row r="279" spans="2:6" ht="12.75">
      <c r="B279" s="15"/>
      <c r="F279" s="15"/>
    </row>
    <row r="280" spans="2:6" ht="12.75">
      <c r="B280" s="15"/>
      <c r="F280" s="15"/>
    </row>
    <row r="281" spans="2:6" ht="12.75">
      <c r="B281" s="15"/>
      <c r="F281" s="15"/>
    </row>
    <row r="282" spans="2:6" ht="12.75">
      <c r="B282" s="15"/>
      <c r="F282" s="15"/>
    </row>
    <row r="283" spans="2:6" ht="12.75">
      <c r="B283" s="15"/>
      <c r="F283" s="15"/>
    </row>
    <row r="284" spans="2:6" ht="12.75">
      <c r="B284" s="15"/>
      <c r="F284" s="15"/>
    </row>
    <row r="285" spans="2:6" ht="12.75">
      <c r="B285" s="15"/>
      <c r="F285" s="15"/>
    </row>
    <row r="286" spans="2:6" ht="12.75">
      <c r="B286" s="15"/>
      <c r="F286" s="15"/>
    </row>
    <row r="287" spans="2:6" ht="12.75">
      <c r="B287" s="15"/>
      <c r="F287" s="15"/>
    </row>
    <row r="288" spans="2:6" ht="12.75">
      <c r="B288" s="15"/>
      <c r="F288" s="15"/>
    </row>
    <row r="289" spans="2:6" ht="12.75">
      <c r="B289" s="15"/>
      <c r="F289" s="15"/>
    </row>
    <row r="290" spans="2:6" ht="12.75">
      <c r="B290" s="15"/>
      <c r="F290" s="15"/>
    </row>
    <row r="291" spans="2:6" ht="12.75">
      <c r="B291" s="15"/>
      <c r="F291" s="15"/>
    </row>
    <row r="292" spans="2:6" ht="12.75">
      <c r="B292" s="15"/>
      <c r="F292" s="15"/>
    </row>
    <row r="293" spans="2:6" ht="12.75">
      <c r="B293" s="15"/>
      <c r="F293" s="15"/>
    </row>
    <row r="294" spans="2:6" ht="12.75">
      <c r="B294" s="15"/>
      <c r="F294" s="15"/>
    </row>
    <row r="295" spans="2:6" ht="12.75">
      <c r="B295" s="15"/>
      <c r="F295" s="15"/>
    </row>
    <row r="296" spans="2:6" ht="12.75">
      <c r="B296" s="15"/>
      <c r="F296" s="15"/>
    </row>
    <row r="297" spans="2:6" ht="12.75">
      <c r="B297" s="15"/>
      <c r="F297" s="15"/>
    </row>
    <row r="298" spans="2:6" ht="12.75">
      <c r="B298" s="15"/>
      <c r="F298" s="15"/>
    </row>
    <row r="299" spans="2:6" ht="12.75">
      <c r="B299" s="15"/>
      <c r="F299" s="15"/>
    </row>
    <row r="300" spans="2:6" ht="12.75">
      <c r="B300" s="15"/>
      <c r="F300" s="15"/>
    </row>
    <row r="301" spans="2:6" ht="12.75">
      <c r="B301" s="15"/>
      <c r="F301" s="15"/>
    </row>
    <row r="302" spans="2:6" ht="12.75">
      <c r="B302" s="15"/>
      <c r="F302" s="15"/>
    </row>
    <row r="303" spans="2:6" ht="12.75">
      <c r="B303" s="15"/>
      <c r="F303" s="15"/>
    </row>
    <row r="304" spans="2:6" ht="12.75">
      <c r="B304" s="15"/>
      <c r="F304" s="15"/>
    </row>
    <row r="305" spans="2:6" ht="12.75">
      <c r="B305" s="15"/>
      <c r="F305" s="15"/>
    </row>
    <row r="306" spans="2:6" ht="12.75">
      <c r="B306" s="15"/>
      <c r="F306" s="15"/>
    </row>
    <row r="307" spans="2:6" ht="12.75">
      <c r="B307" s="15"/>
      <c r="F307" s="15"/>
    </row>
    <row r="308" spans="2:6" ht="12.75">
      <c r="B308" s="15"/>
      <c r="F308" s="15"/>
    </row>
    <row r="309" spans="2:6" ht="12.75">
      <c r="B309" s="15"/>
      <c r="F309" s="15"/>
    </row>
    <row r="310" spans="2:6" ht="12.75">
      <c r="B310" s="15"/>
      <c r="F310" s="15"/>
    </row>
    <row r="311" spans="2:6" ht="12.75">
      <c r="B311" s="15"/>
      <c r="F311" s="15"/>
    </row>
    <row r="312" spans="2:6" ht="12.75">
      <c r="B312" s="15"/>
      <c r="F312" s="15"/>
    </row>
    <row r="313" spans="2:6" ht="12.75">
      <c r="B313" s="15"/>
      <c r="F313" s="15"/>
    </row>
    <row r="314" spans="2:6" ht="12.75">
      <c r="B314" s="15"/>
      <c r="F314" s="15"/>
    </row>
    <row r="315" spans="2:6" ht="12.75">
      <c r="B315" s="15"/>
      <c r="F315" s="15"/>
    </row>
    <row r="316" spans="2:6" ht="12.75">
      <c r="B316" s="15"/>
      <c r="F316" s="15"/>
    </row>
    <row r="317" spans="2:6" ht="12.75">
      <c r="B317" s="15"/>
      <c r="F317" s="15"/>
    </row>
    <row r="318" spans="2:6" ht="12.75">
      <c r="B318" s="15"/>
      <c r="F318" s="15"/>
    </row>
    <row r="319" spans="2:6" ht="12.75">
      <c r="B319" s="15"/>
      <c r="F319" s="15"/>
    </row>
    <row r="320" spans="2:6" ht="12.75">
      <c r="B320" s="15"/>
      <c r="F320" s="15"/>
    </row>
    <row r="321" spans="2:6" ht="12.75">
      <c r="B321" s="15"/>
      <c r="F321" s="15"/>
    </row>
    <row r="322" spans="2:6" ht="12.75">
      <c r="B322" s="15"/>
      <c r="F322" s="15"/>
    </row>
    <row r="323" spans="2:6" ht="12.75">
      <c r="B323" s="15"/>
      <c r="F323" s="15"/>
    </row>
    <row r="324" spans="2:6" ht="12.75">
      <c r="B324" s="15"/>
      <c r="F324" s="15"/>
    </row>
    <row r="325" spans="2:6" ht="12.75">
      <c r="B325" s="15"/>
      <c r="F325" s="15"/>
    </row>
    <row r="326" spans="2:6" ht="12.75">
      <c r="B326" s="15"/>
      <c r="F326" s="15"/>
    </row>
    <row r="327" spans="2:6" ht="12.75">
      <c r="B327" s="15"/>
      <c r="F327" s="15"/>
    </row>
    <row r="328" spans="2:6" ht="12.75">
      <c r="B328" s="15"/>
      <c r="F328" s="15"/>
    </row>
    <row r="329" spans="2:6" ht="12.75">
      <c r="B329" s="15"/>
      <c r="F329" s="15"/>
    </row>
    <row r="330" spans="2:6" ht="12.75">
      <c r="B330" s="15"/>
      <c r="F330" s="15"/>
    </row>
    <row r="331" spans="2:6" ht="12.75">
      <c r="B331" s="15"/>
      <c r="F331" s="15"/>
    </row>
    <row r="332" spans="2:6" ht="12.75">
      <c r="B332" s="15"/>
      <c r="F332" s="15"/>
    </row>
    <row r="333" spans="2:6" ht="12.75">
      <c r="B333" s="15"/>
      <c r="F333" s="15"/>
    </row>
    <row r="334" spans="2:6" ht="12.75">
      <c r="B334" s="15"/>
      <c r="F334" s="15"/>
    </row>
    <row r="335" spans="2:6" ht="12.75">
      <c r="B335" s="15"/>
      <c r="F335" s="15"/>
    </row>
    <row r="336" spans="2:6" ht="12.75">
      <c r="B336" s="15"/>
      <c r="F336" s="15"/>
    </row>
    <row r="337" spans="2:6" ht="12.75">
      <c r="B337" s="15"/>
      <c r="F337" s="15"/>
    </row>
    <row r="338" spans="2:6" ht="12.75">
      <c r="B338" s="15"/>
      <c r="F338" s="15"/>
    </row>
    <row r="339" spans="2:6" ht="12.75">
      <c r="B339" s="15"/>
      <c r="F339" s="15"/>
    </row>
    <row r="340" spans="2:6" ht="12.75">
      <c r="B340" s="15"/>
      <c r="F340" s="15"/>
    </row>
    <row r="341" spans="2:6" ht="12.75">
      <c r="B341" s="15"/>
      <c r="F341" s="15"/>
    </row>
    <row r="342" spans="2:6" ht="12.75">
      <c r="B342" s="15"/>
      <c r="F342" s="15"/>
    </row>
    <row r="343" spans="2:6" ht="12.75">
      <c r="B343" s="15"/>
      <c r="F343" s="15"/>
    </row>
    <row r="344" spans="2:6" ht="12.75">
      <c r="B344" s="15"/>
      <c r="F344" s="15"/>
    </row>
    <row r="345" spans="2:6" ht="12.75">
      <c r="B345" s="15"/>
      <c r="F345" s="15"/>
    </row>
    <row r="346" spans="2:6" ht="12.75">
      <c r="B346" s="15"/>
      <c r="F346" s="15"/>
    </row>
    <row r="347" spans="2:6" ht="12.75">
      <c r="B347" s="15"/>
      <c r="F347" s="15"/>
    </row>
    <row r="348" spans="2:6" ht="12.75">
      <c r="B348" s="15"/>
      <c r="F348" s="15"/>
    </row>
    <row r="349" spans="2:6" ht="12.75">
      <c r="B349" s="15"/>
      <c r="F349" s="15"/>
    </row>
    <row r="350" spans="2:6" ht="12.75">
      <c r="B350" s="15"/>
      <c r="F350" s="15"/>
    </row>
    <row r="351" spans="2:6" ht="12.75">
      <c r="B351" s="15"/>
      <c r="F351" s="15"/>
    </row>
    <row r="352" spans="2:6" ht="12.75">
      <c r="B352" s="15"/>
      <c r="F352" s="15"/>
    </row>
    <row r="353" spans="2:6" ht="12.75">
      <c r="B353" s="15"/>
      <c r="F353" s="15"/>
    </row>
    <row r="354" spans="2:6" ht="12.75">
      <c r="B354" s="15"/>
      <c r="F354" s="15"/>
    </row>
    <row r="355" spans="2:6" ht="12.75">
      <c r="B355" s="15"/>
      <c r="F355" s="15"/>
    </row>
    <row r="356" spans="2:6" ht="12.75">
      <c r="B356" s="15"/>
      <c r="F356" s="15"/>
    </row>
    <row r="357" spans="2:6" ht="12.75">
      <c r="B357" s="15"/>
      <c r="F357" s="15"/>
    </row>
    <row r="358" spans="2:6" ht="12.75">
      <c r="B358" s="15"/>
      <c r="F358" s="15"/>
    </row>
    <row r="359" spans="2:6" ht="12.75">
      <c r="B359" s="15"/>
      <c r="F359" s="15"/>
    </row>
    <row r="360" spans="2:6" ht="12.75">
      <c r="B360" s="15"/>
      <c r="F360" s="15"/>
    </row>
    <row r="361" spans="2:6" ht="12.75">
      <c r="B361" s="15"/>
      <c r="F361" s="15"/>
    </row>
    <row r="362" spans="2:6" ht="12.75">
      <c r="B362" s="15"/>
      <c r="F362" s="15"/>
    </row>
    <row r="363" spans="2:6" ht="12.75">
      <c r="B363" s="15"/>
      <c r="F363" s="15"/>
    </row>
    <row r="364" spans="2:6" ht="12.75">
      <c r="B364" s="15"/>
      <c r="F364" s="15"/>
    </row>
    <row r="365" spans="2:6" ht="12.75">
      <c r="B365" s="15"/>
      <c r="F365" s="15"/>
    </row>
    <row r="366" spans="2:6" ht="12.75">
      <c r="B366" s="15"/>
      <c r="F366" s="15"/>
    </row>
    <row r="367" spans="2:6" ht="12.75">
      <c r="B367" s="15"/>
      <c r="F367" s="15"/>
    </row>
    <row r="368" spans="2:6" ht="12.75">
      <c r="B368" s="15"/>
      <c r="F368" s="15"/>
    </row>
    <row r="369" spans="2:6" ht="12.75">
      <c r="B369" s="15"/>
      <c r="F369" s="15"/>
    </row>
    <row r="370" spans="2:6" ht="12.75">
      <c r="B370" s="15"/>
      <c r="F370" s="15"/>
    </row>
    <row r="371" spans="2:6" ht="12.75">
      <c r="B371" s="15"/>
      <c r="F371" s="15"/>
    </row>
    <row r="372" spans="2:6" ht="12.75">
      <c r="B372" s="15"/>
      <c r="F372" s="15"/>
    </row>
    <row r="373" spans="2:6" ht="12.75">
      <c r="B373" s="15"/>
      <c r="F373" s="15"/>
    </row>
    <row r="374" spans="2:6" ht="12.75">
      <c r="B374" s="15"/>
      <c r="F374" s="15"/>
    </row>
    <row r="375" spans="2:6" ht="12.75">
      <c r="B375" s="15"/>
      <c r="F375" s="15"/>
    </row>
    <row r="376" spans="2:6" ht="12.75">
      <c r="B376" s="15"/>
      <c r="F376" s="15"/>
    </row>
    <row r="377" spans="2:6" ht="12.75">
      <c r="B377" s="15"/>
      <c r="F377" s="15"/>
    </row>
    <row r="378" spans="2:6" ht="12.75">
      <c r="B378" s="15"/>
      <c r="F378" s="15"/>
    </row>
    <row r="379" spans="2:6" ht="12.75">
      <c r="B379" s="15"/>
      <c r="F379" s="15"/>
    </row>
    <row r="380" spans="2:6" ht="12.75">
      <c r="B380" s="15"/>
      <c r="F380" s="15"/>
    </row>
    <row r="381" spans="2:6" ht="12.75">
      <c r="B381" s="15"/>
      <c r="F381" s="15"/>
    </row>
    <row r="382" spans="2:6" ht="12.75">
      <c r="B382" s="15"/>
      <c r="F382" s="15"/>
    </row>
    <row r="383" spans="2:6" ht="12.75">
      <c r="B383" s="15"/>
      <c r="F383" s="15"/>
    </row>
    <row r="384" spans="2:6" ht="12.75">
      <c r="B384" s="15"/>
      <c r="F384" s="15"/>
    </row>
    <row r="385" spans="2:6" ht="12.75">
      <c r="B385" s="15"/>
      <c r="F385" s="15"/>
    </row>
    <row r="386" spans="2:6" ht="12.75">
      <c r="B386" s="15"/>
      <c r="F386" s="15"/>
    </row>
    <row r="387" spans="2:6" ht="12.75">
      <c r="B387" s="15"/>
      <c r="F387" s="15"/>
    </row>
    <row r="388" spans="2:6" ht="12.75">
      <c r="B388" s="15"/>
      <c r="F388" s="15"/>
    </row>
    <row r="389" spans="2:6" ht="12.75">
      <c r="B389" s="15"/>
      <c r="F389" s="15"/>
    </row>
    <row r="390" spans="2:6" ht="12.75">
      <c r="B390" s="15"/>
      <c r="F390" s="15"/>
    </row>
    <row r="391" spans="2:6" ht="12.75">
      <c r="B391" s="15"/>
      <c r="F391" s="15"/>
    </row>
    <row r="392" spans="2:6" ht="12.75">
      <c r="B392" s="15"/>
      <c r="F392" s="15"/>
    </row>
    <row r="393" spans="2:6" ht="12.75">
      <c r="B393" s="15"/>
      <c r="F393" s="15"/>
    </row>
    <row r="394" spans="2:6" ht="12.75">
      <c r="B394" s="15"/>
      <c r="F394" s="15"/>
    </row>
    <row r="395" spans="2:6" ht="12.75">
      <c r="B395" s="15"/>
      <c r="F395" s="15"/>
    </row>
    <row r="396" spans="2:6" ht="12.75">
      <c r="B396" s="15"/>
      <c r="F396" s="15"/>
    </row>
    <row r="397" spans="2:6" ht="12.75">
      <c r="B397" s="15"/>
      <c r="F397" s="15"/>
    </row>
    <row r="398" spans="2:6" ht="12.75">
      <c r="B398" s="15"/>
      <c r="F398" s="15"/>
    </row>
    <row r="399" spans="2:6" ht="12.75">
      <c r="B399" s="15"/>
      <c r="F399" s="15"/>
    </row>
    <row r="400" spans="2:6" ht="12.75">
      <c r="B400" s="15"/>
      <c r="F400" s="15"/>
    </row>
    <row r="401" spans="2:6" ht="12.75">
      <c r="B401" s="15"/>
      <c r="F401" s="15"/>
    </row>
    <row r="402" spans="2:6" ht="12.75">
      <c r="B402" s="15"/>
      <c r="F402" s="15"/>
    </row>
    <row r="403" spans="2:6" ht="12.75">
      <c r="B403" s="15"/>
      <c r="F403" s="15"/>
    </row>
    <row r="404" spans="2:6" ht="12.75">
      <c r="B404" s="15"/>
      <c r="F404" s="15"/>
    </row>
    <row r="405" spans="2:6" ht="12.75">
      <c r="B405" s="15"/>
      <c r="F405" s="15"/>
    </row>
    <row r="406" spans="2:6" ht="12.75">
      <c r="B406" s="15"/>
      <c r="F406" s="15"/>
    </row>
    <row r="407" spans="2:6" ht="12.75">
      <c r="B407" s="15"/>
      <c r="F407" s="15"/>
    </row>
    <row r="408" spans="2:6" ht="12.75">
      <c r="B408" s="15"/>
      <c r="F408" s="15"/>
    </row>
    <row r="409" spans="2:6" ht="12.75">
      <c r="B409" s="15"/>
      <c r="F409" s="15"/>
    </row>
    <row r="410" spans="2:6" ht="12.75">
      <c r="B410" s="15"/>
      <c r="F410" s="15"/>
    </row>
    <row r="411" spans="2:6" ht="12.75">
      <c r="B411" s="15"/>
      <c r="F411" s="15"/>
    </row>
    <row r="412" spans="2:6" ht="12.75">
      <c r="B412" s="15"/>
      <c r="F412" s="15"/>
    </row>
    <row r="413" spans="2:6" ht="12.75">
      <c r="B413" s="15"/>
      <c r="F413" s="15"/>
    </row>
    <row r="414" spans="2:6" ht="12.75">
      <c r="B414" s="15"/>
      <c r="F414" s="15"/>
    </row>
    <row r="415" spans="2:6" ht="12.75">
      <c r="B415" s="15"/>
      <c r="F415" s="15"/>
    </row>
    <row r="416" spans="2:6" ht="12.75">
      <c r="B416" s="15"/>
      <c r="F416" s="15"/>
    </row>
    <row r="417" spans="2:6" ht="12.75">
      <c r="B417" s="15"/>
      <c r="F417" s="15"/>
    </row>
    <row r="418" spans="2:6" ht="12.75">
      <c r="B418" s="15"/>
      <c r="F418" s="15"/>
    </row>
    <row r="419" spans="2:6" ht="12.75">
      <c r="B419" s="15"/>
      <c r="F419" s="15"/>
    </row>
    <row r="420" spans="2:6" ht="12.75">
      <c r="B420" s="15"/>
      <c r="F420" s="15"/>
    </row>
    <row r="421" spans="2:6" ht="12.75">
      <c r="B421" s="15"/>
      <c r="F421" s="15"/>
    </row>
    <row r="422" spans="2:6" ht="12.75">
      <c r="B422" s="15"/>
      <c r="F422" s="15"/>
    </row>
    <row r="423" spans="2:6" ht="12.75">
      <c r="B423" s="15"/>
      <c r="F423" s="15"/>
    </row>
    <row r="424" spans="2:6" ht="12.75">
      <c r="B424" s="15"/>
      <c r="F424" s="15"/>
    </row>
    <row r="425" spans="2:6" ht="12.75">
      <c r="B425" s="15"/>
      <c r="F425" s="15"/>
    </row>
    <row r="426" spans="2:6" ht="12.75">
      <c r="B426" s="15"/>
      <c r="F426" s="15"/>
    </row>
    <row r="427" spans="2:6" ht="12.75">
      <c r="B427" s="15"/>
      <c r="F427" s="15"/>
    </row>
    <row r="428" spans="2:6" ht="12.75">
      <c r="B428" s="15"/>
      <c r="F428" s="15"/>
    </row>
    <row r="429" spans="2:6" ht="12.75">
      <c r="B429" s="15"/>
      <c r="F429" s="15"/>
    </row>
    <row r="430" spans="2:6" ht="12.75">
      <c r="B430" s="15"/>
      <c r="F430" s="15"/>
    </row>
    <row r="431" spans="2:6" ht="12.75">
      <c r="B431" s="15"/>
      <c r="F431" s="15"/>
    </row>
    <row r="432" spans="2:6" ht="12.75">
      <c r="B432" s="15"/>
      <c r="F432" s="15"/>
    </row>
    <row r="433" spans="2:6" ht="12.75">
      <c r="B433" s="15"/>
      <c r="F433" s="15"/>
    </row>
    <row r="434" spans="2:6" ht="12.75">
      <c r="B434" s="15"/>
      <c r="F434" s="15"/>
    </row>
    <row r="435" spans="2:6" ht="12.75">
      <c r="B435" s="15"/>
      <c r="F435" s="15"/>
    </row>
    <row r="436" spans="2:6" ht="12.75">
      <c r="B436" s="15"/>
      <c r="F436" s="15"/>
    </row>
    <row r="437" spans="2:6" ht="12.75">
      <c r="B437" s="15"/>
      <c r="F437" s="15"/>
    </row>
    <row r="438" spans="2:6" ht="12.75">
      <c r="B438" s="15"/>
      <c r="F438" s="15"/>
    </row>
    <row r="439" spans="2:6" ht="12.75">
      <c r="B439" s="15"/>
      <c r="F439" s="15"/>
    </row>
    <row r="440" spans="2:6" ht="12.75">
      <c r="B440" s="15"/>
      <c r="F440" s="15"/>
    </row>
    <row r="441" spans="2:6" ht="12.75">
      <c r="B441" s="15"/>
      <c r="F441" s="15"/>
    </row>
    <row r="442" spans="2:6" ht="12.75">
      <c r="B442" s="15"/>
      <c r="F442" s="15"/>
    </row>
    <row r="443" spans="2:6" ht="12.75">
      <c r="B443" s="15"/>
      <c r="F443" s="15"/>
    </row>
    <row r="444" spans="2:6" ht="12.75">
      <c r="B444" s="15"/>
      <c r="F444" s="15"/>
    </row>
    <row r="445" spans="2:6" ht="12.75">
      <c r="B445" s="15"/>
      <c r="F445" s="15"/>
    </row>
    <row r="446" spans="2:6" ht="12.75">
      <c r="B446" s="15"/>
      <c r="F446" s="15"/>
    </row>
    <row r="447" spans="2:6" ht="12.75">
      <c r="B447" s="15"/>
      <c r="F447" s="15"/>
    </row>
    <row r="448" spans="2:6" ht="12.75">
      <c r="B448" s="15"/>
      <c r="F448" s="15"/>
    </row>
    <row r="449" spans="2:6" ht="12.75">
      <c r="B449" s="15"/>
      <c r="F449" s="15"/>
    </row>
    <row r="450" spans="2:6" ht="12.75">
      <c r="B450" s="15"/>
      <c r="F450" s="15"/>
    </row>
    <row r="451" spans="2:6" ht="12.75">
      <c r="B451" s="15"/>
      <c r="F451" s="15"/>
    </row>
    <row r="452" spans="2:6" ht="12.75">
      <c r="B452" s="15"/>
      <c r="F452" s="15"/>
    </row>
    <row r="453" spans="2:6" ht="12.75">
      <c r="B453" s="15"/>
      <c r="F453" s="15"/>
    </row>
    <row r="454" spans="2:6" ht="12.75">
      <c r="B454" s="15"/>
      <c r="F454" s="15"/>
    </row>
    <row r="455" spans="2:6" ht="12.75">
      <c r="B455" s="15"/>
      <c r="F455" s="15"/>
    </row>
    <row r="456" spans="2:6" ht="12.75">
      <c r="B456" s="15"/>
      <c r="F456" s="15"/>
    </row>
    <row r="457" spans="2:6" ht="12.75">
      <c r="B457" s="15"/>
      <c r="F457" s="15"/>
    </row>
    <row r="458" spans="2:6" ht="12.75">
      <c r="B458" s="15"/>
      <c r="F458" s="15"/>
    </row>
    <row r="459" spans="2:6" ht="12.75">
      <c r="B459" s="15"/>
      <c r="F459" s="15"/>
    </row>
    <row r="460" spans="2:6" ht="12.75">
      <c r="B460" s="15"/>
      <c r="F460" s="15"/>
    </row>
    <row r="461" spans="2:6" ht="12.75">
      <c r="B461" s="15"/>
      <c r="F461" s="15"/>
    </row>
    <row r="462" spans="2:6" ht="12.75">
      <c r="B462" s="15"/>
      <c r="F462" s="15"/>
    </row>
    <row r="463" spans="2:6" ht="12.75">
      <c r="B463" s="15"/>
      <c r="F463" s="15"/>
    </row>
    <row r="464" spans="2:6" ht="12.75">
      <c r="B464" s="15"/>
      <c r="F464" s="15"/>
    </row>
    <row r="465" spans="2:6" ht="12.75">
      <c r="B465" s="15"/>
      <c r="F465" s="15"/>
    </row>
    <row r="466" spans="2:6" ht="12.75">
      <c r="B466" s="15"/>
      <c r="F466" s="15"/>
    </row>
    <row r="467" spans="2:6" ht="12.75">
      <c r="B467" s="15"/>
      <c r="F467" s="15"/>
    </row>
    <row r="468" spans="2:6" ht="12.75">
      <c r="B468" s="15"/>
      <c r="F468" s="15"/>
    </row>
    <row r="469" spans="2:6" ht="12.75">
      <c r="B469" s="15"/>
      <c r="F469" s="15"/>
    </row>
    <row r="470" spans="2:6" ht="12.75">
      <c r="B470" s="15"/>
      <c r="F470" s="15"/>
    </row>
    <row r="471" spans="2:6" ht="12.75">
      <c r="B471" s="15"/>
      <c r="F471" s="15"/>
    </row>
    <row r="472" spans="2:6" ht="12.75">
      <c r="B472" s="15"/>
      <c r="F472" s="15"/>
    </row>
    <row r="473" spans="2:6" ht="12.75">
      <c r="B473" s="15"/>
      <c r="F473" s="15"/>
    </row>
    <row r="474" spans="2:6" ht="12.75">
      <c r="B474" s="15"/>
      <c r="F474" s="15"/>
    </row>
    <row r="475" spans="2:6" ht="12.75">
      <c r="B475" s="15"/>
      <c r="F475" s="15"/>
    </row>
    <row r="476" spans="2:6" ht="12.75">
      <c r="B476" s="15"/>
      <c r="F476" s="15"/>
    </row>
    <row r="477" spans="2:6" ht="12.75">
      <c r="B477" s="15"/>
      <c r="F477" s="15"/>
    </row>
    <row r="478" spans="2:6" ht="12.75">
      <c r="B478" s="15"/>
      <c r="F478" s="15"/>
    </row>
    <row r="479" spans="2:6" ht="12.75">
      <c r="B479" s="15"/>
      <c r="F479" s="15"/>
    </row>
    <row r="480" spans="2:6" ht="12.75">
      <c r="B480" s="15"/>
      <c r="F480" s="15"/>
    </row>
    <row r="481" spans="2:6" ht="12.75">
      <c r="B481" s="15"/>
      <c r="F481" s="15"/>
    </row>
    <row r="482" spans="2:6" ht="12.75">
      <c r="B482" s="15"/>
      <c r="F482" s="15"/>
    </row>
    <row r="483" spans="2:6" ht="12.75">
      <c r="B483" s="15"/>
      <c r="F483" s="15"/>
    </row>
    <row r="484" spans="2:6" ht="12.75">
      <c r="B484" s="15"/>
      <c r="F484" s="15"/>
    </row>
    <row r="485" spans="2:6" ht="12.75">
      <c r="B485" s="15"/>
      <c r="F485" s="15"/>
    </row>
    <row r="486" spans="2:6" ht="12.75">
      <c r="B486" s="15"/>
      <c r="F486" s="15"/>
    </row>
    <row r="487" spans="2:6" ht="12.75">
      <c r="B487" s="15"/>
      <c r="F487" s="15"/>
    </row>
    <row r="488" spans="2:6" ht="12.75">
      <c r="B488" s="15"/>
      <c r="F488" s="15"/>
    </row>
    <row r="489" spans="2:6" ht="12.75">
      <c r="B489" s="15"/>
      <c r="F489" s="15"/>
    </row>
    <row r="490" spans="2:6" ht="12.75">
      <c r="B490" s="15"/>
      <c r="F490" s="15"/>
    </row>
    <row r="491" spans="2:6" ht="12.75">
      <c r="B491" s="15"/>
      <c r="F491" s="15"/>
    </row>
    <row r="492" spans="2:6" ht="12.75">
      <c r="B492" s="15"/>
      <c r="F492" s="15"/>
    </row>
    <row r="493" spans="2:6" ht="12.75">
      <c r="B493" s="15"/>
      <c r="F493" s="15"/>
    </row>
    <row r="494" spans="2:6" ht="12.75">
      <c r="B494" s="15"/>
      <c r="F494" s="15"/>
    </row>
    <row r="495" spans="2:6" ht="12.75">
      <c r="B495" s="15"/>
      <c r="F495" s="15"/>
    </row>
    <row r="496" spans="2:6" ht="12.75">
      <c r="B496" s="15"/>
      <c r="F496" s="15"/>
    </row>
    <row r="497" spans="2:6" ht="12.75">
      <c r="B497" s="15"/>
      <c r="F497" s="15"/>
    </row>
    <row r="498" spans="2:6" ht="12.75">
      <c r="B498" s="15"/>
      <c r="F498" s="15"/>
    </row>
    <row r="499" spans="2:6" ht="12.75">
      <c r="B499" s="15"/>
      <c r="F499" s="15"/>
    </row>
    <row r="500" spans="2:6" ht="12.75">
      <c r="B500" s="15"/>
      <c r="F500" s="15"/>
    </row>
    <row r="501" spans="2:6" ht="12.75">
      <c r="B501" s="15"/>
      <c r="F501" s="15"/>
    </row>
    <row r="502" spans="2:6" ht="12.75">
      <c r="B502" s="15"/>
      <c r="F502" s="15"/>
    </row>
    <row r="503" spans="2:6" ht="12.75">
      <c r="B503" s="15"/>
      <c r="F503" s="15"/>
    </row>
    <row r="504" spans="2:6" ht="12.75">
      <c r="B504" s="15"/>
      <c r="F504" s="15"/>
    </row>
    <row r="505" spans="2:6" ht="12.75">
      <c r="B505" s="15"/>
      <c r="F505" s="15"/>
    </row>
    <row r="506" spans="2:6" ht="12.75">
      <c r="B506" s="15"/>
      <c r="F506" s="15"/>
    </row>
    <row r="507" spans="2:6" ht="12.75">
      <c r="B507" s="15"/>
      <c r="F507" s="15"/>
    </row>
    <row r="508" spans="2:6" ht="12.75">
      <c r="B508" s="15"/>
      <c r="F508" s="15"/>
    </row>
    <row r="509" spans="2:6" ht="12.75">
      <c r="B509" s="15"/>
      <c r="F509" s="15"/>
    </row>
    <row r="510" spans="2:6" ht="12.75">
      <c r="B510" s="15"/>
      <c r="F510" s="15"/>
    </row>
    <row r="511" spans="2:6" ht="12.75">
      <c r="B511" s="15"/>
      <c r="F511" s="15"/>
    </row>
    <row r="512" spans="2:6" ht="12.75">
      <c r="B512" s="15"/>
      <c r="F512" s="15"/>
    </row>
    <row r="513" spans="2:6" ht="12.75">
      <c r="B513" s="15"/>
      <c r="F513" s="15"/>
    </row>
    <row r="514" spans="2:6" ht="12.75">
      <c r="B514" s="15"/>
      <c r="F514" s="15"/>
    </row>
    <row r="515" spans="2:6" ht="12.75">
      <c r="B515" s="15"/>
      <c r="F515" s="15"/>
    </row>
    <row r="516" spans="2:6" ht="12.75">
      <c r="B516" s="15"/>
      <c r="F516" s="15"/>
    </row>
    <row r="517" spans="2:6" ht="12.75">
      <c r="B517" s="15"/>
      <c r="F517" s="15"/>
    </row>
    <row r="518" spans="2:6" ht="12.75">
      <c r="B518" s="15"/>
      <c r="F518" s="15"/>
    </row>
    <row r="519" spans="2:6" ht="12.75">
      <c r="B519" s="15"/>
      <c r="F519" s="15"/>
    </row>
    <row r="520" spans="2:6" ht="12.75">
      <c r="B520" s="15"/>
      <c r="F520" s="15"/>
    </row>
    <row r="521" spans="2:6" ht="12.75">
      <c r="B521" s="15"/>
      <c r="F521" s="15"/>
    </row>
    <row r="522" spans="2:6" ht="12.75">
      <c r="B522" s="15"/>
      <c r="F522" s="15"/>
    </row>
    <row r="523" spans="2:6" ht="12.75">
      <c r="B523" s="15"/>
      <c r="F523" s="15"/>
    </row>
    <row r="524" spans="2:6" ht="12.75">
      <c r="B524" s="15"/>
      <c r="F524" s="15"/>
    </row>
    <row r="525" spans="2:6" ht="12.75">
      <c r="B525" s="15"/>
      <c r="F525" s="15"/>
    </row>
    <row r="526" spans="2:6" ht="12.75">
      <c r="B526" s="15"/>
      <c r="F526" s="15"/>
    </row>
    <row r="527" spans="2:6" ht="12.75">
      <c r="B527" s="15"/>
      <c r="F527" s="15"/>
    </row>
    <row r="528" spans="2:6" ht="12.75">
      <c r="B528" s="15"/>
      <c r="F528" s="15"/>
    </row>
    <row r="529" spans="2:6" ht="12.75">
      <c r="B529" s="15"/>
      <c r="F529" s="15"/>
    </row>
    <row r="530" spans="2:6" ht="12.75">
      <c r="B530" s="15"/>
      <c r="F530" s="15"/>
    </row>
    <row r="531" spans="2:6" ht="12.75">
      <c r="B531" s="15"/>
      <c r="F531" s="15"/>
    </row>
    <row r="532" spans="2:6" ht="12.75">
      <c r="B532" s="15"/>
      <c r="F532" s="15"/>
    </row>
    <row r="533" spans="2:6" ht="12.75">
      <c r="B533" s="15"/>
      <c r="F533" s="15"/>
    </row>
    <row r="534" spans="2:6" ht="12.75">
      <c r="B534" s="15"/>
      <c r="F534" s="15"/>
    </row>
    <row r="535" spans="2:6" ht="12.75">
      <c r="B535" s="15"/>
      <c r="F535" s="15"/>
    </row>
    <row r="536" spans="2:6" ht="12.75">
      <c r="B536" s="15"/>
      <c r="F536" s="15"/>
    </row>
    <row r="537" spans="2:6" ht="12.75">
      <c r="B537" s="15"/>
      <c r="F537" s="15"/>
    </row>
    <row r="538" spans="2:6" ht="12.75">
      <c r="B538" s="15"/>
      <c r="F538" s="15"/>
    </row>
    <row r="539" spans="2:6" ht="12.75">
      <c r="B539" s="15"/>
      <c r="F539" s="15"/>
    </row>
    <row r="540" spans="2:6" ht="12.75">
      <c r="B540" s="15"/>
      <c r="F540" s="15"/>
    </row>
    <row r="541" spans="2:6" ht="12.75">
      <c r="B541" s="15"/>
      <c r="F541" s="15"/>
    </row>
    <row r="542" spans="2:6" ht="12.75">
      <c r="B542" s="15"/>
      <c r="F542" s="15"/>
    </row>
    <row r="543" spans="2:6" ht="12.75">
      <c r="B543" s="15"/>
      <c r="F543" s="15"/>
    </row>
    <row r="544" spans="2:6" ht="12.75">
      <c r="B544" s="15"/>
      <c r="F544" s="15"/>
    </row>
    <row r="545" spans="2:6" ht="12.75">
      <c r="B545" s="15"/>
      <c r="F545" s="15"/>
    </row>
    <row r="546" spans="2:6" ht="12.75">
      <c r="B546" s="15"/>
      <c r="F546" s="15"/>
    </row>
    <row r="547" spans="2:6" ht="12.75">
      <c r="B547" s="15"/>
      <c r="F547" s="15"/>
    </row>
    <row r="548" spans="2:6" ht="12.75">
      <c r="B548" s="15"/>
      <c r="F548" s="15"/>
    </row>
    <row r="549" spans="2:6" ht="12.75">
      <c r="B549" s="15"/>
      <c r="F549" s="15"/>
    </row>
    <row r="550" spans="2:6" ht="12.75">
      <c r="B550" s="15"/>
      <c r="F550" s="15"/>
    </row>
    <row r="551" spans="2:6" ht="12.75">
      <c r="B551" s="15"/>
      <c r="F551" s="15"/>
    </row>
    <row r="552" spans="2:6" ht="12.75">
      <c r="B552" s="15"/>
      <c r="F552" s="15"/>
    </row>
    <row r="553" spans="2:6" ht="12.75">
      <c r="B553" s="15"/>
      <c r="F553" s="15"/>
    </row>
    <row r="554" spans="2:6" ht="12.75">
      <c r="B554" s="15"/>
      <c r="F554" s="15"/>
    </row>
    <row r="555" spans="2:6" ht="12.75">
      <c r="B555" s="15"/>
      <c r="F555" s="15"/>
    </row>
    <row r="556" spans="2:6" ht="12.75">
      <c r="B556" s="15"/>
      <c r="F556" s="15"/>
    </row>
    <row r="557" spans="2:6" ht="12.75">
      <c r="B557" s="15"/>
      <c r="F557" s="15"/>
    </row>
    <row r="558" spans="2:6" ht="12.75">
      <c r="B558" s="15"/>
      <c r="F558" s="15"/>
    </row>
    <row r="559" spans="2:6" ht="12.75">
      <c r="B559" s="15"/>
      <c r="F559" s="15"/>
    </row>
    <row r="560" spans="2:6" ht="12.75">
      <c r="B560" s="15"/>
      <c r="F560" s="15"/>
    </row>
    <row r="561" spans="2:6" ht="12.75">
      <c r="B561" s="15"/>
      <c r="F561" s="15"/>
    </row>
    <row r="562" spans="2:6" ht="12.75">
      <c r="B562" s="15"/>
      <c r="F562" s="15"/>
    </row>
    <row r="563" spans="2:6" ht="12.75">
      <c r="B563" s="15"/>
      <c r="F563" s="15"/>
    </row>
    <row r="564" spans="2:6" ht="12.75">
      <c r="B564" s="15"/>
      <c r="F564" s="15"/>
    </row>
    <row r="565" spans="2:6" ht="12.75">
      <c r="B565" s="15"/>
      <c r="F565" s="15"/>
    </row>
    <row r="566" spans="2:6" ht="12.75">
      <c r="B566" s="15"/>
      <c r="F566" s="15"/>
    </row>
    <row r="567" spans="2:6" ht="12.75">
      <c r="B567" s="15"/>
      <c r="F567" s="15"/>
    </row>
    <row r="568" spans="2:6" ht="12.75">
      <c r="B568" s="15"/>
      <c r="F568" s="15"/>
    </row>
    <row r="569" spans="2:6" ht="12.75">
      <c r="B569" s="15"/>
      <c r="F569" s="15"/>
    </row>
    <row r="570" spans="2:6" ht="12.75">
      <c r="B570" s="15"/>
      <c r="F570" s="15"/>
    </row>
    <row r="571" spans="2:6" ht="12.75">
      <c r="B571" s="15"/>
      <c r="F571" s="15"/>
    </row>
    <row r="572" spans="2:6" ht="12.75">
      <c r="B572" s="15"/>
      <c r="F572" s="15"/>
    </row>
    <row r="573" spans="2:6" ht="12.75">
      <c r="B573" s="15"/>
      <c r="F573" s="15"/>
    </row>
    <row r="574" spans="2:6" ht="12.75">
      <c r="B574" s="15"/>
      <c r="F574" s="15"/>
    </row>
    <row r="575" spans="2:6" ht="12.75">
      <c r="B575" s="15"/>
      <c r="F575" s="15"/>
    </row>
    <row r="576" spans="2:6" ht="12.75">
      <c r="B576" s="15"/>
      <c r="F576" s="15"/>
    </row>
    <row r="577" spans="2:6" ht="12.75">
      <c r="B577" s="15"/>
      <c r="F577" s="15"/>
    </row>
    <row r="578" spans="2:6" ht="12.75">
      <c r="B578" s="15"/>
      <c r="F578" s="15"/>
    </row>
    <row r="579" spans="2:6" ht="12.75">
      <c r="B579" s="15"/>
      <c r="F579" s="15"/>
    </row>
    <row r="580" spans="2:6" ht="12.75">
      <c r="B580" s="15"/>
      <c r="F580" s="15"/>
    </row>
    <row r="581" spans="2:6" ht="12.75">
      <c r="B581" s="15"/>
      <c r="F581" s="15"/>
    </row>
    <row r="582" spans="2:6" ht="12.75">
      <c r="B582" s="15"/>
      <c r="F582" s="15"/>
    </row>
    <row r="583" spans="2:6" ht="12.75">
      <c r="B583" s="15"/>
      <c r="F583" s="15"/>
    </row>
    <row r="584" spans="2:6" ht="12.75">
      <c r="B584" s="15"/>
      <c r="F584" s="15"/>
    </row>
    <row r="585" spans="2:6" ht="12.75">
      <c r="B585" s="15"/>
      <c r="F585" s="15"/>
    </row>
    <row r="586" spans="2:6" ht="12.75">
      <c r="B586" s="15"/>
      <c r="F586" s="15"/>
    </row>
    <row r="587" spans="2:6" ht="12.75">
      <c r="B587" s="15"/>
      <c r="F587" s="15"/>
    </row>
    <row r="588" spans="2:6" ht="12.75">
      <c r="B588" s="15"/>
      <c r="F588" s="15"/>
    </row>
    <row r="589" spans="2:6" ht="12.75">
      <c r="B589" s="15"/>
      <c r="F589" s="15"/>
    </row>
    <row r="590" spans="2:6" ht="12.75">
      <c r="B590" s="15"/>
      <c r="F590" s="15"/>
    </row>
    <row r="591" spans="2:6" ht="12.75">
      <c r="B591" s="15"/>
      <c r="F591" s="15"/>
    </row>
    <row r="592" spans="2:6" ht="12.75">
      <c r="B592" s="15"/>
      <c r="F592" s="15"/>
    </row>
    <row r="593" spans="2:6" ht="12.75">
      <c r="B593" s="15"/>
      <c r="F593" s="15"/>
    </row>
    <row r="594" spans="2:6" ht="12.75">
      <c r="B594" s="15"/>
      <c r="F594" s="15"/>
    </row>
    <row r="595" spans="2:6" ht="12.75">
      <c r="B595" s="15"/>
      <c r="F595" s="15"/>
    </row>
    <row r="596" spans="2:6" ht="12.75">
      <c r="B596" s="15"/>
      <c r="F596" s="15"/>
    </row>
    <row r="597" spans="2:6" ht="12.75">
      <c r="B597" s="15"/>
      <c r="F597" s="15"/>
    </row>
    <row r="598" spans="2:6" ht="12.75">
      <c r="B598" s="15"/>
      <c r="F598" s="15"/>
    </row>
    <row r="599" spans="2:6" ht="12.75">
      <c r="B599" s="15"/>
      <c r="F599" s="15"/>
    </row>
    <row r="600" spans="2:6" ht="12.75">
      <c r="B600" s="15"/>
      <c r="F600" s="15"/>
    </row>
    <row r="601" spans="2:6" ht="12.75">
      <c r="B601" s="15"/>
      <c r="F601" s="15"/>
    </row>
    <row r="602" spans="2:6" ht="12.75">
      <c r="B602" s="15"/>
      <c r="F602" s="15"/>
    </row>
    <row r="603" spans="2:6" ht="12.75">
      <c r="B603" s="15"/>
      <c r="F603" s="15"/>
    </row>
    <row r="604" spans="2:6" ht="12.75">
      <c r="B604" s="15"/>
      <c r="F604" s="15"/>
    </row>
    <row r="605" spans="2:6" ht="12.75">
      <c r="B605" s="15"/>
      <c r="F605" s="15"/>
    </row>
    <row r="606" spans="2:6" ht="12.75">
      <c r="B606" s="15"/>
      <c r="F606" s="15"/>
    </row>
    <row r="607" spans="2:6" ht="12.75">
      <c r="B607" s="15"/>
      <c r="F607" s="15"/>
    </row>
    <row r="608" spans="2:6" ht="12.75">
      <c r="B608" s="15"/>
      <c r="F608" s="15"/>
    </row>
    <row r="609" spans="2:6" ht="12.75">
      <c r="B609" s="15"/>
      <c r="F609" s="15"/>
    </row>
    <row r="610" spans="2:6" ht="12.75">
      <c r="B610" s="15"/>
      <c r="F610" s="15"/>
    </row>
    <row r="611" spans="2:6" ht="12.75">
      <c r="B611" s="15"/>
      <c r="F611" s="15"/>
    </row>
    <row r="612" spans="2:6" ht="12.75">
      <c r="B612" s="15"/>
      <c r="F612" s="15"/>
    </row>
    <row r="613" spans="2:6" ht="12.75">
      <c r="B613" s="15"/>
      <c r="F613" s="15"/>
    </row>
    <row r="614" spans="2:6" ht="12.75">
      <c r="B614" s="15"/>
      <c r="F614" s="15"/>
    </row>
    <row r="615" spans="2:6" ht="12.75">
      <c r="B615" s="15"/>
      <c r="F615" s="15"/>
    </row>
    <row r="616" spans="2:6" ht="12.75">
      <c r="B616" s="15"/>
      <c r="F616" s="15"/>
    </row>
    <row r="617" spans="2:6" ht="12.75">
      <c r="B617" s="15"/>
      <c r="F617" s="15"/>
    </row>
    <row r="618" spans="2:6" ht="12.75">
      <c r="B618" s="15"/>
      <c r="F618" s="15"/>
    </row>
    <row r="619" spans="2:6" ht="12.75">
      <c r="B619" s="15"/>
      <c r="F619" s="15"/>
    </row>
    <row r="620" spans="2:6" ht="12.75">
      <c r="B620" s="15"/>
      <c r="F620" s="15"/>
    </row>
    <row r="621" spans="2:6" ht="12.75">
      <c r="B621" s="15"/>
      <c r="F621" s="15"/>
    </row>
    <row r="622" spans="2:6" ht="12.75">
      <c r="B622" s="15"/>
      <c r="F622" s="15"/>
    </row>
    <row r="623" spans="2:6" ht="12.75">
      <c r="B623" s="15"/>
      <c r="F623" s="15"/>
    </row>
    <row r="624" spans="2:6" ht="12.75">
      <c r="B624" s="15"/>
      <c r="F624" s="15"/>
    </row>
    <row r="625" spans="2:6" ht="12.75">
      <c r="B625" s="15"/>
      <c r="F625" s="15"/>
    </row>
    <row r="626" spans="2:6" ht="12.75">
      <c r="B626" s="15"/>
      <c r="F626" s="15"/>
    </row>
    <row r="627" spans="2:6" ht="12.75">
      <c r="B627" s="15"/>
      <c r="F627" s="15"/>
    </row>
    <row r="628" spans="2:6" ht="12.75">
      <c r="B628" s="15"/>
      <c r="F628" s="15"/>
    </row>
    <row r="629" spans="2:6" ht="12.75">
      <c r="B629" s="15"/>
      <c r="F629" s="15"/>
    </row>
    <row r="630" spans="2:6" ht="12.75">
      <c r="B630" s="15"/>
      <c r="F630" s="15"/>
    </row>
    <row r="631" spans="2:6" ht="12.75">
      <c r="B631" s="15"/>
      <c r="F631" s="15"/>
    </row>
    <row r="632" spans="2:6" ht="12.75">
      <c r="B632" s="15"/>
      <c r="F632" s="15"/>
    </row>
    <row r="633" spans="2:6" ht="12.75">
      <c r="B633" s="15"/>
      <c r="F633" s="15"/>
    </row>
    <row r="634" spans="2:6" ht="12.75">
      <c r="B634" s="15"/>
      <c r="F634" s="15"/>
    </row>
    <row r="635" spans="2:6" ht="12.75">
      <c r="B635" s="15"/>
      <c r="F635" s="15"/>
    </row>
    <row r="636" spans="2:6" ht="12.75">
      <c r="B636" s="15"/>
      <c r="F636" s="15"/>
    </row>
    <row r="637" spans="2:6" ht="12.75">
      <c r="B637" s="15"/>
      <c r="F637" s="15"/>
    </row>
    <row r="638" spans="2:6" ht="12.75">
      <c r="B638" s="15"/>
      <c r="F638" s="15"/>
    </row>
    <row r="639" spans="2:6" ht="12.75">
      <c r="B639" s="15"/>
      <c r="F639" s="15"/>
    </row>
    <row r="640" spans="2:6" ht="12.75">
      <c r="B640" s="15"/>
      <c r="F640" s="15"/>
    </row>
    <row r="641" spans="2:6" ht="12.75">
      <c r="B641" s="15"/>
      <c r="F641" s="15"/>
    </row>
    <row r="642" spans="2:6" ht="12.75">
      <c r="B642" s="15"/>
      <c r="F642" s="15"/>
    </row>
    <row r="643" spans="2:6" ht="12.75">
      <c r="B643" s="15"/>
      <c r="F643" s="15"/>
    </row>
    <row r="644" spans="2:6" ht="12.75">
      <c r="B644" s="15"/>
      <c r="F644" s="15"/>
    </row>
    <row r="645" spans="2:6" ht="12.75">
      <c r="B645" s="15"/>
      <c r="F645" s="15"/>
    </row>
    <row r="646" spans="2:6" ht="12.75">
      <c r="B646" s="15"/>
      <c r="F646" s="15"/>
    </row>
    <row r="647" spans="2:6" ht="12.75">
      <c r="B647" s="15"/>
      <c r="F647" s="15"/>
    </row>
    <row r="648" spans="2:6" ht="12.75">
      <c r="B648" s="15"/>
      <c r="F648" s="15"/>
    </row>
    <row r="649" spans="2:6" ht="12.75">
      <c r="B649" s="15"/>
      <c r="F649" s="15"/>
    </row>
    <row r="650" spans="2:6" ht="12.75">
      <c r="B650" s="15"/>
      <c r="F650" s="15"/>
    </row>
    <row r="651" spans="2:6" ht="12.75">
      <c r="B651" s="15"/>
      <c r="F651" s="15"/>
    </row>
    <row r="652" spans="2:6" ht="12.75">
      <c r="B652" s="15"/>
      <c r="F652" s="15"/>
    </row>
    <row r="653" spans="2:6" ht="12.75">
      <c r="B653" s="15"/>
      <c r="F653" s="15"/>
    </row>
    <row r="654" spans="2:6" ht="12.75">
      <c r="B654" s="15"/>
      <c r="F654" s="15"/>
    </row>
    <row r="655" spans="2:6" ht="12.75">
      <c r="B655" s="15"/>
      <c r="F655" s="15"/>
    </row>
    <row r="656" spans="2:6" ht="12.75">
      <c r="B656" s="15"/>
      <c r="F656" s="15"/>
    </row>
    <row r="657" spans="2:6" ht="12.75">
      <c r="B657" s="15"/>
      <c r="F657" s="15"/>
    </row>
    <row r="658" spans="2:6" ht="12.75">
      <c r="B658" s="15"/>
      <c r="F658" s="15"/>
    </row>
    <row r="659" spans="2:6" ht="12.75">
      <c r="B659" s="15"/>
      <c r="F659" s="15"/>
    </row>
    <row r="660" spans="2:6" ht="12.75">
      <c r="B660" s="15"/>
      <c r="F660" s="15"/>
    </row>
    <row r="661" spans="2:6" ht="12.75">
      <c r="B661" s="15"/>
      <c r="F661" s="15"/>
    </row>
    <row r="662" spans="2:6" ht="12.75">
      <c r="B662" s="15"/>
      <c r="F662" s="15"/>
    </row>
    <row r="663" spans="2:6" ht="12.75">
      <c r="B663" s="15"/>
      <c r="F663" s="15"/>
    </row>
    <row r="664" spans="2:6" ht="12.75">
      <c r="B664" s="15"/>
      <c r="F664" s="15"/>
    </row>
    <row r="665" spans="2:6" ht="12.75">
      <c r="B665" s="15"/>
      <c r="F665" s="15"/>
    </row>
    <row r="666" spans="2:6" ht="12.75">
      <c r="B666" s="15"/>
      <c r="F666" s="15"/>
    </row>
    <row r="667" spans="2:6" ht="12.75">
      <c r="B667" s="15"/>
      <c r="F667" s="15"/>
    </row>
    <row r="668" spans="2:6" ht="12.75">
      <c r="B668" s="15"/>
      <c r="F668" s="15"/>
    </row>
    <row r="669" spans="2:6" ht="12.75">
      <c r="B669" s="15"/>
      <c r="F669" s="15"/>
    </row>
    <row r="670" spans="2:6" ht="12.75">
      <c r="B670" s="15"/>
      <c r="F670" s="15"/>
    </row>
    <row r="671" spans="2:6" ht="12.75">
      <c r="B671" s="15"/>
      <c r="F671" s="15"/>
    </row>
    <row r="672" spans="2:6" ht="12.75">
      <c r="B672" s="15"/>
      <c r="F672" s="15"/>
    </row>
    <row r="673" spans="2:6" ht="12.75">
      <c r="B673" s="15"/>
      <c r="F673" s="15"/>
    </row>
    <row r="674" spans="2:6" ht="12.75">
      <c r="B674" s="15"/>
      <c r="F674" s="15"/>
    </row>
    <row r="675" spans="2:6" ht="12.75">
      <c r="B675" s="15"/>
      <c r="F675" s="15"/>
    </row>
    <row r="676" spans="2:6" ht="12.75">
      <c r="B676" s="15"/>
      <c r="F676" s="15"/>
    </row>
    <row r="677" spans="2:6" ht="12.75">
      <c r="B677" s="15"/>
      <c r="F677" s="15"/>
    </row>
    <row r="678" spans="2:6" ht="12.75">
      <c r="B678" s="15"/>
      <c r="F678" s="15"/>
    </row>
    <row r="679" spans="2:6" ht="12.75">
      <c r="B679" s="15"/>
      <c r="F679" s="15"/>
    </row>
    <row r="680" spans="2:6" ht="12.75">
      <c r="B680" s="15"/>
      <c r="F680" s="15"/>
    </row>
    <row r="681" spans="2:6" ht="12.75">
      <c r="B681" s="15"/>
      <c r="F681" s="15"/>
    </row>
    <row r="682" spans="2:6" ht="12.75">
      <c r="B682" s="15"/>
      <c r="F682" s="15"/>
    </row>
    <row r="683" spans="2:6" ht="12.75">
      <c r="B683" s="15"/>
      <c r="F683" s="15"/>
    </row>
    <row r="684" spans="2:6" ht="12.75">
      <c r="B684" s="15"/>
      <c r="F684" s="15"/>
    </row>
    <row r="685" spans="2:6" ht="12.75">
      <c r="B685" s="15"/>
      <c r="F685" s="15"/>
    </row>
    <row r="686" spans="2:6" ht="12.75">
      <c r="B686" s="15"/>
      <c r="F686" s="15"/>
    </row>
    <row r="687" spans="2:6" ht="12.75">
      <c r="B687" s="15"/>
      <c r="F687" s="15"/>
    </row>
    <row r="688" spans="2:6" ht="12.75">
      <c r="B688" s="15"/>
      <c r="F688" s="15"/>
    </row>
    <row r="689" spans="2:6" ht="12.75">
      <c r="B689" s="15"/>
      <c r="F689" s="15"/>
    </row>
    <row r="690" spans="2:6" ht="12.75">
      <c r="B690" s="15"/>
      <c r="F690" s="15"/>
    </row>
    <row r="691" spans="2:6" ht="12.75">
      <c r="B691" s="15"/>
      <c r="F691" s="15"/>
    </row>
    <row r="692" spans="2:6" ht="12.75">
      <c r="B692" s="15"/>
      <c r="F692" s="15"/>
    </row>
    <row r="693" spans="2:6" ht="12.75">
      <c r="B693" s="15"/>
      <c r="F693" s="15"/>
    </row>
    <row r="694" spans="2:6" ht="12.75">
      <c r="B694" s="15"/>
      <c r="F694" s="15"/>
    </row>
    <row r="695" spans="2:6" ht="12.75">
      <c r="B695" s="15"/>
      <c r="F695" s="15"/>
    </row>
    <row r="696" spans="2:6" ht="12.75">
      <c r="B696" s="15"/>
      <c r="F696" s="15"/>
    </row>
    <row r="697" spans="2:6" ht="12.75">
      <c r="B697" s="15"/>
      <c r="F697" s="15"/>
    </row>
    <row r="698" spans="2:6" ht="12.75">
      <c r="B698" s="15"/>
      <c r="F698" s="15"/>
    </row>
    <row r="699" spans="2:6" ht="12.75">
      <c r="B699" s="15"/>
      <c r="F699" s="15"/>
    </row>
    <row r="700" spans="2:6" ht="12.75">
      <c r="B700" s="15"/>
      <c r="F700" s="15"/>
    </row>
    <row r="701" spans="2:6" ht="12.75">
      <c r="B701" s="15"/>
      <c r="F701" s="15"/>
    </row>
    <row r="702" spans="2:6" ht="12.75">
      <c r="B702" s="15"/>
      <c r="F702" s="15"/>
    </row>
    <row r="703" spans="2:6" ht="12.75">
      <c r="B703" s="15"/>
      <c r="F703" s="15"/>
    </row>
    <row r="704" spans="2:6" ht="12.75">
      <c r="B704" s="15"/>
      <c r="F704" s="15"/>
    </row>
    <row r="705" spans="2:6" ht="12.75">
      <c r="B705" s="15"/>
      <c r="F705" s="15"/>
    </row>
    <row r="706" spans="2:6" ht="12.75">
      <c r="B706" s="15"/>
      <c r="F706" s="15"/>
    </row>
    <row r="707" spans="2:6" ht="12.75">
      <c r="B707" s="15"/>
      <c r="F707" s="15"/>
    </row>
    <row r="708" spans="2:6" ht="12.75">
      <c r="B708" s="15"/>
      <c r="F708" s="15"/>
    </row>
    <row r="709" spans="2:6" ht="12.75">
      <c r="B709" s="15"/>
      <c r="F709" s="15"/>
    </row>
    <row r="710" spans="2:6" ht="12.75">
      <c r="B710" s="15"/>
      <c r="F710" s="15"/>
    </row>
    <row r="711" spans="2:6" ht="12.75">
      <c r="B711" s="15"/>
      <c r="F711" s="15"/>
    </row>
    <row r="712" spans="2:6" ht="12.75">
      <c r="B712" s="15"/>
      <c r="F712" s="15"/>
    </row>
    <row r="713" spans="2:6" ht="12.75">
      <c r="B713" s="15"/>
      <c r="F713" s="15"/>
    </row>
    <row r="714" spans="2:6" ht="12.75">
      <c r="B714" s="15"/>
      <c r="F714" s="15"/>
    </row>
    <row r="715" spans="2:6" ht="12.75">
      <c r="B715" s="15"/>
      <c r="F715" s="15"/>
    </row>
    <row r="716" spans="2:6" ht="12.75">
      <c r="B716" s="15"/>
      <c r="F716" s="15"/>
    </row>
    <row r="717" spans="2:6" ht="12.75">
      <c r="B717" s="15"/>
      <c r="F717" s="15"/>
    </row>
    <row r="718" spans="2:6" ht="12.75">
      <c r="B718" s="15"/>
      <c r="F718" s="15"/>
    </row>
    <row r="719" spans="2:6" ht="12.75">
      <c r="B719" s="15"/>
      <c r="F719" s="15"/>
    </row>
    <row r="720" spans="2:6" ht="12.75">
      <c r="B720" s="15"/>
      <c r="F720" s="15"/>
    </row>
    <row r="721" spans="2:6" ht="12.75">
      <c r="B721" s="15"/>
      <c r="F721" s="15"/>
    </row>
    <row r="722" spans="2:6" ht="12.75">
      <c r="B722" s="15"/>
      <c r="F722" s="15"/>
    </row>
    <row r="723" spans="2:6" ht="12.75">
      <c r="B723" s="15"/>
      <c r="F723" s="15"/>
    </row>
    <row r="724" spans="2:6" ht="12.75">
      <c r="B724" s="15"/>
      <c r="F724" s="15"/>
    </row>
    <row r="725" spans="2:6" ht="12.75">
      <c r="B725" s="15"/>
      <c r="F725" s="15"/>
    </row>
    <row r="726" spans="2:6" ht="12.75">
      <c r="B726" s="15"/>
      <c r="F726" s="15"/>
    </row>
    <row r="727" spans="2:6" ht="12.75">
      <c r="B727" s="15"/>
      <c r="F727" s="15"/>
    </row>
    <row r="728" spans="2:6" ht="12.75">
      <c r="B728" s="15"/>
      <c r="F728" s="15"/>
    </row>
    <row r="729" spans="2:6" ht="12.75">
      <c r="B729" s="15"/>
      <c r="F729" s="15"/>
    </row>
    <row r="730" spans="2:6" ht="12.75">
      <c r="B730" s="15"/>
      <c r="F730" s="15"/>
    </row>
    <row r="731" spans="2:6" ht="12.75">
      <c r="B731" s="15"/>
      <c r="F731" s="15"/>
    </row>
    <row r="732" spans="2:6" ht="12.75">
      <c r="B732" s="15"/>
      <c r="F732" s="15"/>
    </row>
    <row r="733" spans="2:6" ht="12.75">
      <c r="B733" s="15"/>
      <c r="F733" s="15"/>
    </row>
    <row r="734" spans="2:6" ht="12.75">
      <c r="B734" s="15"/>
      <c r="F734" s="15"/>
    </row>
    <row r="735" spans="2:6" ht="12.75">
      <c r="B735" s="15"/>
      <c r="F735" s="15"/>
    </row>
    <row r="736" spans="2:6" ht="12.75">
      <c r="B736" s="15"/>
      <c r="F736" s="15"/>
    </row>
    <row r="737" spans="2:6" ht="12.75">
      <c r="B737" s="15"/>
      <c r="F737" s="15"/>
    </row>
    <row r="738" spans="2:6" ht="12.75">
      <c r="B738" s="15"/>
      <c r="F738" s="15"/>
    </row>
    <row r="739" spans="2:6" ht="12.75">
      <c r="B739" s="15"/>
      <c r="F739" s="15"/>
    </row>
    <row r="740" spans="2:6" ht="12.75">
      <c r="B740" s="15"/>
      <c r="F740" s="15"/>
    </row>
    <row r="741" spans="2:6" ht="12.75">
      <c r="B741" s="15"/>
      <c r="F741" s="15"/>
    </row>
    <row r="742" spans="2:6" ht="12.75">
      <c r="B742" s="15"/>
      <c r="F742" s="15"/>
    </row>
    <row r="743" spans="2:6" ht="12.75">
      <c r="B743" s="15"/>
      <c r="F743" s="15"/>
    </row>
    <row r="744" spans="2:6" ht="12.75">
      <c r="B744" s="15"/>
      <c r="F744" s="15"/>
    </row>
    <row r="745" spans="2:6" ht="12.75">
      <c r="B745" s="15"/>
      <c r="F745" s="15"/>
    </row>
    <row r="746" spans="2:6" ht="12.75">
      <c r="B746" s="15"/>
      <c r="F746" s="15"/>
    </row>
    <row r="747" spans="2:6" ht="12.75">
      <c r="B747" s="15"/>
      <c r="F747" s="15"/>
    </row>
    <row r="748" spans="2:6" ht="12.75">
      <c r="B748" s="15"/>
      <c r="F748" s="15"/>
    </row>
    <row r="749" spans="2:6" ht="12.75">
      <c r="B749" s="15"/>
      <c r="F749" s="15"/>
    </row>
    <row r="750" spans="2:6" ht="12.75">
      <c r="B750" s="15"/>
      <c r="F750" s="15"/>
    </row>
    <row r="751" spans="2:6" ht="12.75">
      <c r="B751" s="15"/>
      <c r="F751" s="15"/>
    </row>
    <row r="752" spans="2:6" ht="12.75">
      <c r="B752" s="15"/>
      <c r="F752" s="15"/>
    </row>
    <row r="753" spans="2:6" ht="12.75">
      <c r="B753" s="15"/>
      <c r="F753" s="15"/>
    </row>
    <row r="754" spans="2:6" ht="12.75">
      <c r="B754" s="15"/>
      <c r="F754" s="15"/>
    </row>
    <row r="755" spans="2:6" ht="12.75">
      <c r="B755" s="15"/>
      <c r="F755" s="15"/>
    </row>
    <row r="756" spans="2:6" ht="12.75">
      <c r="B756" s="15"/>
      <c r="F756" s="15"/>
    </row>
    <row r="757" spans="2:6" ht="12.75">
      <c r="B757" s="15"/>
      <c r="F757" s="15"/>
    </row>
    <row r="758" spans="2:6" ht="12.75">
      <c r="B758" s="15"/>
      <c r="F758" s="15"/>
    </row>
    <row r="759" spans="2:6" ht="12.75">
      <c r="B759" s="15"/>
      <c r="F759" s="15"/>
    </row>
    <row r="760" spans="2:6" ht="12.75">
      <c r="B760" s="15"/>
      <c r="F760" s="15"/>
    </row>
    <row r="761" spans="2:6" ht="12.75">
      <c r="B761" s="15"/>
      <c r="F761" s="15"/>
    </row>
    <row r="762" spans="2:6" ht="12.75">
      <c r="B762" s="15"/>
      <c r="F762" s="15"/>
    </row>
    <row r="763" spans="2:6" ht="12.75">
      <c r="B763" s="15"/>
      <c r="F763" s="15"/>
    </row>
  </sheetData>
  <sheetProtection/>
  <hyperlinks>
    <hyperlink ref="P52" r:id="rId1" display="http://www.konkoly.hu/cgi-bin/IBVS?4888"/>
    <hyperlink ref="P53" r:id="rId2" display="http://www.konkoly.hu/cgi-bin/IBVS?5263"/>
    <hyperlink ref="P54" r:id="rId3" display="http://www.konkoly.hu/cgi-bin/IBVS?5263"/>
    <hyperlink ref="P55" r:id="rId4" display="http://www.bav-astro.de/sfs/BAVM_link.php?BAVMnr=173"/>
    <hyperlink ref="P56" r:id="rId5" display="http://www.bav-astro.de/sfs/BAVM_link.php?BAVMnr=186"/>
    <hyperlink ref="P57" r:id="rId6" display="http://var.astro.cz/oejv/issues/oejv0116.pdf"/>
    <hyperlink ref="P58" r:id="rId7" display="http://www.bav-astro.de/sfs/BAVM_link.php?BAVMnr=201"/>
    <hyperlink ref="P59" r:id="rId8" display="http://www.konkoly.hu/cgi-bin/IBVS?5924"/>
    <hyperlink ref="P60" r:id="rId9" display="http://www.konkoly.hu/cgi-bin/IBVS?5988"/>
    <hyperlink ref="P100" r:id="rId10" display="http://var.astro.cz/oejv/issues/oejv0137.pdf"/>
    <hyperlink ref="P61" r:id="rId11" display="http://www.konkoly.hu/cgi-bin/IBVS?5988"/>
    <hyperlink ref="P62" r:id="rId12" display="http://var.astro.cz/oejv/issues/oejv0142.pdf"/>
    <hyperlink ref="P63" r:id="rId13" display="http://www.bav-astro.de/sfs/BAVM_link.php?BAVMnr=220"/>
    <hyperlink ref="P64" r:id="rId14" display="http://www.konkoly.hu/cgi-bin/IBVS?5992"/>
    <hyperlink ref="P65" r:id="rId15" display="http://www.bav-astro.de/sfs/BAVM_link.php?BAVMnr=238"/>
    <hyperlink ref="P66" r:id="rId16" display="http://var.astro.cz/oejv/issues/oejv0172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2022-11-13T00:54:41Z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