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<sst xmlns="http://schemas.openxmlformats.org/spreadsheetml/2006/main" count="58" uniqueCount="52">
  <si>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</si>
  <si>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</si>
  <si>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</si>
  <si>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</si>
  <si>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</si>
  <si>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</si>
  <si>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</si>
  <si>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</si>
  <si>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</si>
  <si>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</si>
  <si>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</si>
  <si>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</si>
  <si>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</si>
  <si>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</si>
  <si>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</si>
  <si>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</si>
  <si>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</si>
  <si>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</si>
  <si>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</si>
  <si>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</si>
  <si>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</si>
  <si>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</si>
  <si>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</si>
  <si>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</si>
  <si>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</si>
  <si>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</si>
  <si>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</si>
  <si>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</si>
  <si>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</si>
  <si>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</si>
  <si>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</si>
  <si>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</si>
  <si>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</si>
  <si>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</si>
  <si>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</si>
  <si>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</si>
  <si>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</si>
  <si>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</si>
  <si>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</si>
  <si>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</si>
  <si>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</si>
  <si>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</si>
  <si>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</si>
  <si>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G5509-1347</t>
  </si>
  <si>
    <t>GSC 5509-1347</t>
  </si>
  <si>
    <t>G5509-1347_Crt.xls</t>
  </si>
  <si>
    <t>EAEB</t>
  </si>
  <si>
    <t>Crt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</si>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</sst>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5509-1347 -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7450899"/>
        <c:axId val="1513772"/>
      </c:scatterChart>
      <c:val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crossBetween val="midCat"/>
        <c:dispUnits/>
      </c:valAx>
      <c:valAx>
        <c:axId val="151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508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40273.91050000023</v>
      </c>
      <c r="D7" s="30" t="s">
        <v>48</v>
      </c>
    </row>
    <row r="8" spans="1:4" ht="12.75">
      <c r="A8" t="s">
        <v>3</v>
      </c>
      <c r="C8" s="8">
        <v>0.68205446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-2.338248586170044E-05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-1.694443239541321E-05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59896.70031331018</v>
      </c>
    </row>
    <row r="15" spans="1:5" ht="12.75">
      <c r="A15" s="12" t="s">
        <v>17</v>
      </c>
      <c r="B15" s="10"/>
      <c r="C15" s="13">
        <f>(C7+C11)+(C8+C12)*INT(MAX(F21:F3533))</f>
        <v>56046.71006163417</v>
      </c>
      <c r="D15" s="14" t="s">
        <v>39</v>
      </c>
      <c r="E15" s="15">
        <f>ROUND(2*(E14-$C$7)/$C$8,0)/2+E13</f>
        <v>28771</v>
      </c>
    </row>
    <row r="16" spans="1:5" ht="12.75">
      <c r="A16" s="16" t="s">
        <v>4</v>
      </c>
      <c r="B16" s="10"/>
      <c r="C16" s="17">
        <f>+C8+C12</f>
        <v>0.6820375155676046</v>
      </c>
      <c r="D16" s="14" t="s">
        <v>40</v>
      </c>
      <c r="E16" s="24">
        <f>ROUND(2*(E14-$C$15)/$C$16,0)/2+E13</f>
        <v>5646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44879.3897078622</v>
      </c>
    </row>
    <row r="18" spans="1:5" ht="14.25" thickBot="1" thickTop="1">
      <c r="A18" s="16" t="s">
        <v>5</v>
      </c>
      <c r="B18" s="10"/>
      <c r="C18" s="19">
        <f>+C15</f>
        <v>56046.71006163417</v>
      </c>
      <c r="D18" s="20">
        <f>+C16</f>
        <v>0.6820375155676046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0.0012460289495818257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40273.91050000023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-2.338248586170044E-05</v>
      </c>
      <c r="Q21" s="2">
        <f>+C21-15018.5</f>
        <v>25255.41050000023</v>
      </c>
      <c r="S21">
        <f>+(O21-G21)^2</f>
        <v>5.467406450726211E-10</v>
      </c>
    </row>
    <row r="22" spans="1:19" ht="12.75">
      <c r="A22" s="33" t="s">
        <v>49</v>
      </c>
      <c r="B22" s="34" t="s">
        <v>50</v>
      </c>
      <c r="C22" s="33">
        <v>55608.8413</v>
      </c>
      <c r="D22" s="33">
        <v>0.0004</v>
      </c>
      <c r="E22">
        <f>+(C22-C$7)/C$8</f>
        <v>22483.440398586015</v>
      </c>
      <c r="F22" s="37">
        <f>ROUND(2*E22,0)/2+0.5</f>
        <v>22484</v>
      </c>
      <c r="G22">
        <f>+C22-(C$7+F22*C$8)</f>
        <v>-0.3816786402312573</v>
      </c>
      <c r="I22">
        <f>+G22</f>
        <v>-0.3816786402312573</v>
      </c>
      <c r="O22">
        <f>+C$11+C$12*$F22</f>
        <v>-0.3810020004643323</v>
      </c>
      <c r="Q22" s="2">
        <f>+C22-15018.5</f>
        <v>40590.3413</v>
      </c>
      <c r="S22">
        <f>+(O22-G22)^2</f>
        <v>4.5784137418432155E-07</v>
      </c>
    </row>
    <row r="23" spans="1:19" ht="12.75">
      <c r="A23" s="35" t="s">
        <v>51</v>
      </c>
      <c r="B23" s="36" t="s">
        <v>50</v>
      </c>
      <c r="C23" s="35">
        <v>55979.8693</v>
      </c>
      <c r="D23" s="35">
        <v>0.0005</v>
      </c>
      <c r="E23">
        <f>+(C23-C$7)/C$8</f>
        <v>23027.426284991623</v>
      </c>
      <c r="F23" s="37">
        <f>ROUND(2*E23,0)/2+0.5</f>
        <v>23028</v>
      </c>
      <c r="G23">
        <f>+C23-(C$7+F23*C$8)</f>
        <v>-0.39130488023511134</v>
      </c>
      <c r="I23">
        <f>+G23</f>
        <v>-0.39130488023511134</v>
      </c>
      <c r="O23">
        <f>+C$11+C$12*$F23</f>
        <v>-0.39021977168743704</v>
      </c>
      <c r="Q23" s="2">
        <f>+C23-15018.5</f>
        <v>40961.3693</v>
      </c>
      <c r="S23">
        <f>+(O23-G23)^2</f>
        <v>1.1774605602358201E-06</v>
      </c>
    </row>
    <row r="24" spans="1:19" ht="12.75">
      <c r="A24" s="35" t="s">
        <v>51</v>
      </c>
      <c r="B24" s="36" t="s">
        <v>50</v>
      </c>
      <c r="C24" s="35">
        <v>56046.7118</v>
      </c>
      <c r="D24" s="35">
        <v>0.0003</v>
      </c>
      <c r="E24">
        <f>+(C24-C$7)/C$8</f>
        <v>23125.42799001676</v>
      </c>
      <c r="F24" s="37">
        <f>ROUND(2*E24,0)/2+0.5</f>
        <v>23126</v>
      </c>
      <c r="G24">
        <f>+C24-(C$7+F24*C$8)</f>
        <v>-0.39014196023344994</v>
      </c>
      <c r="I24">
        <f>+G24</f>
        <v>-0.39014196023344994</v>
      </c>
      <c r="O24">
        <f>+C$11+C$12*$F24</f>
        <v>-0.3918803260621876</v>
      </c>
      <c r="Q24" s="2">
        <f>+C24-15018.5</f>
        <v>41028.2118</v>
      </c>
      <c r="S24">
        <f>+(O24-G24)^2</f>
        <v>3.021915754522749E-06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2022-11-13T03:48:27Z</dcterms:modified>
  <cp:category/>
  <cp:version/>
  <cp:contentType/>
  <cp:contentStatus/>
</cp:coreProperties>
</file>