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35" yWindow="32760" windowWidth="8460" windowHeight="13245" activeTab="0"/>
  </bookViews>
  <sheets>
    <sheet name="A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<sst xmlns="http://schemas.openxmlformats.org/spreadsheetml/2006/main" count="523" uniqueCount="217">
  <si>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</si>
  <si>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</si>
  <si>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</si>
  <si>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</si>
  <si>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</si>
  <si>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</si>
  <si>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</si>
  <si>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</si>
  <si>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</si>
  <si>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</si>
  <si>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</si>
  <si>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</si>
  <si>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</si>
  <si>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</si>
  <si>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</si>
  <si>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</si>
  <si>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</si>
  <si>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</si>
  <si>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</si>
  <si>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</si>
  <si>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</si>
  <si>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</si>
  <si>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</si>
  <si>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</si>
  <si>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</si>
  <si>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</si>
  <si>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</si>
  <si>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</si>
  <si>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</si>
  <si>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</si>
  <si>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</si>
  <si>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BBSAG</t>
  </si>
  <si>
    <t>HK Cyg</t>
  </si>
  <si>
    <t>Locher K</t>
  </si>
  <si>
    <t>BBSAG Bull.62</t>
  </si>
  <si>
    <t>B</t>
  </si>
  <si>
    <t>BBSAG Bull.67</t>
  </si>
  <si>
    <t>BBSAG Bull.72</t>
  </si>
  <si>
    <t>BBSAG Bull.81</t>
  </si>
  <si>
    <t>BBSAG Bull.84</t>
  </si>
  <si>
    <t>BBSAG Bull.85</t>
  </si>
  <si>
    <t>BBSAG Bull.88</t>
  </si>
  <si>
    <t>BBSAG Bull.89</t>
  </si>
  <si>
    <t>BBSAG Bull.91</t>
  </si>
  <si>
    <t>BBSAG Bull.92</t>
  </si>
  <si>
    <t>BBSAG Bull.93</t>
  </si>
  <si>
    <t>BBSAG Bull.96</t>
  </si>
  <si>
    <t>BBSAG Bull.104</t>
  </si>
  <si>
    <t>BBSAG Bull.107</t>
  </si>
  <si>
    <t>BBSAG Bull.115</t>
  </si>
  <si>
    <t>Diethelm R</t>
  </si>
  <si>
    <t># of data points:</t>
  </si>
  <si>
    <t>HK Cyg / ??</t>
  </si>
  <si>
    <t>19 30 32 +34 21.0</t>
  </si>
  <si>
    <t>Do we believe this?</t>
  </si>
  <si>
    <t>EA/SD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</si>
  <si>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</si>
  <si>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</si>
  <si>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</si>
  <si>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</si>
  <si>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</si>
  <si>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</si>
  <si>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</si>
  <si>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</si>
  <si>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OEJV 0137</t>
  </si>
  <si>
    <t>I</t>
  </si>
  <si>
    <t>OEJV 0003</t>
  </si>
  <si>
    <t>IBVS 6084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</si>
  <si>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</si>
  <si>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</si>
  <si>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</si>
  <si>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</si>
  <si>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</si>
  <si>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</si>
  <si>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</si>
  <si>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</si>
  <si>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</si>
  <si>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</si>
  <si>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</si>
  <si>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2428654.47 </t>
  </si>
  <si>
    <t> 30.04.1937 23:16 </t>
  </si>
  <si>
    <t> -0.02 </t>
  </si>
  <si>
    <t>P </t>
  </si>
  <si>
    <t> W.Zessewitsch </t>
  </si>
  <si>
    <t> PZP 4.82 </t>
  </si>
  <si>
    <t>2429488.37 </t>
  </si>
  <si>
    <t> 12.08.1939 20:52 </t>
  </si>
  <si>
    <t> -0.03 </t>
  </si>
  <si>
    <t>2436074.37 </t>
  </si>
  <si>
    <t> 23.08.1957 20:52 </t>
  </si>
  <si>
    <t>2436084.30 </t>
  </si>
  <si>
    <t> 02.09.1957 19:12 </t>
  </si>
  <si>
    <t> 0.07 </t>
  </si>
  <si>
    <t>2437525.50 </t>
  </si>
  <si>
    <t> 14.08.1961 00:00 </t>
  </si>
  <si>
    <t>2438904.40 </t>
  </si>
  <si>
    <t> 23.05.1965 21:36 </t>
  </si>
  <si>
    <t> -0.05 </t>
  </si>
  <si>
    <t>2439646.41 </t>
  </si>
  <si>
    <t> 04.06.1967 21:50 </t>
  </si>
  <si>
    <t>2439715.41 </t>
  </si>
  <si>
    <t> 12.08.1967 21:50 </t>
  </si>
  <si>
    <t> 0.02 </t>
  </si>
  <si>
    <t>2439994.44 </t>
  </si>
  <si>
    <t> 17.05.1968 22:33 </t>
  </si>
  <si>
    <t>2440828.36 </t>
  </si>
  <si>
    <t> 29.08.1970 20:38 </t>
  </si>
  <si>
    <t> -0.01 </t>
  </si>
  <si>
    <t>2441547.37 </t>
  </si>
  <si>
    <t> 17.08.1972 20:52 </t>
  </si>
  <si>
    <t>2441895.38 </t>
  </si>
  <si>
    <t> 31.07.1973 21:07 </t>
  </si>
  <si>
    <t>2445224.454 </t>
  </si>
  <si>
    <t> 11.09.1982 22:53 </t>
  </si>
  <si>
    <t> -0.046 </t>
  </si>
  <si>
    <t>V </t>
  </si>
  <si>
    <t> K.Locher </t>
  </si>
  <si>
    <t> BBS 62 </t>
  </si>
  <si>
    <t>2445490.396 </t>
  </si>
  <si>
    <t> 04.06.1983 21:30 </t>
  </si>
  <si>
    <t> -0.039 </t>
  </si>
  <si>
    <t> BBS 67 </t>
  </si>
  <si>
    <t>2445526.497 </t>
  </si>
  <si>
    <t> 10.07.1983 23:55 </t>
  </si>
  <si>
    <t> -0.052 </t>
  </si>
  <si>
    <t>2445861.396 </t>
  </si>
  <si>
    <t> 09.06.1984 21:30 </t>
  </si>
  <si>
    <t> -0.034 </t>
  </si>
  <si>
    <t> BBS 72 </t>
  </si>
  <si>
    <t>2446718.282 </t>
  </si>
  <si>
    <t> 14.10.1986 18:46 </t>
  </si>
  <si>
    <t> -0.048 </t>
  </si>
  <si>
    <t> BBS 81 </t>
  </si>
  <si>
    <t>2446941.531 </t>
  </si>
  <si>
    <t> 26.05.1987 00:44 </t>
  </si>
  <si>
    <t> BBS 84 </t>
  </si>
  <si>
    <t>2447056.478 </t>
  </si>
  <si>
    <t> 17.09.1987 23:28 </t>
  </si>
  <si>
    <t> -0.015 </t>
  </si>
  <si>
    <t> BBS 85 </t>
  </si>
  <si>
    <t>2447322.397 </t>
  </si>
  <si>
    <t> 09.06.1988 21:31 </t>
  </si>
  <si>
    <t> -0.031 </t>
  </si>
  <si>
    <t> BBS 88 </t>
  </si>
  <si>
    <t>2447381.491 </t>
  </si>
  <si>
    <t> 07.08.1988 23:47 </t>
  </si>
  <si>
    <t> -0.033 </t>
  </si>
  <si>
    <t> BBS 90 </t>
  </si>
  <si>
    <t>2447591.611 </t>
  </si>
  <si>
    <t> 06.03.1989 02:39 </t>
  </si>
  <si>
    <t> BBS 91 </t>
  </si>
  <si>
    <t>2447670.413 </t>
  </si>
  <si>
    <t> 23.05.1989 21:54 </t>
  </si>
  <si>
    <t> -0.028 </t>
  </si>
  <si>
    <t> BBS 92 </t>
  </si>
  <si>
    <t>2447854.248 </t>
  </si>
  <si>
    <t> 23.11.1989 17:57 </t>
  </si>
  <si>
    <t> -0.049 </t>
  </si>
  <si>
    <t> BBS 93 </t>
  </si>
  <si>
    <t>2448123.452 </t>
  </si>
  <si>
    <t> 19.08.1990 22:50 </t>
  </si>
  <si>
    <t> -0.062 </t>
  </si>
  <si>
    <t> BBS 96 </t>
  </si>
  <si>
    <t>2449167.486 </t>
  </si>
  <si>
    <t> 28.06.1993 23:39 </t>
  </si>
  <si>
    <t> -0.067 </t>
  </si>
  <si>
    <t> BBS 104 </t>
  </si>
  <si>
    <t>2449561.443 </t>
  </si>
  <si>
    <t> 27.07.1994 22:37 </t>
  </si>
  <si>
    <t> -0.087 </t>
  </si>
  <si>
    <t> BBS 107 </t>
  </si>
  <si>
    <t>2450605.460 </t>
  </si>
  <si>
    <t> 05.06.1997 23:02 </t>
  </si>
  <si>
    <t> -0.109 </t>
  </si>
  <si>
    <t> BBS 115 </t>
  </si>
  <si>
    <t>2450651.4278 </t>
  </si>
  <si>
    <t> 21.07.1997 22:16 </t>
  </si>
  <si>
    <t> -0.1055 </t>
  </si>
  <si>
    <t>E </t>
  </si>
  <si>
    <t>?</t>
  </si>
  <si>
    <t> R.Diethelm </t>
  </si>
  <si>
    <t>2451347.452 </t>
  </si>
  <si>
    <t> 17.06.1999 22:50 </t>
  </si>
  <si>
    <t> -0.107 </t>
  </si>
  <si>
    <t> BBS 120 </t>
  </si>
  <si>
    <t>2451393.4030 </t>
  </si>
  <si>
    <t> 02.08.1999 21:40 </t>
  </si>
  <si>
    <t> -0.1203 </t>
  </si>
  <si>
    <t> BBS 121 </t>
  </si>
  <si>
    <t>2451810.379 </t>
  </si>
  <si>
    <t> 22.09.2000 21:05 </t>
  </si>
  <si>
    <t> -0.103 </t>
  </si>
  <si>
    <t> BBS 123 </t>
  </si>
  <si>
    <t>2452112.3974 </t>
  </si>
  <si>
    <t> 21.07.2001 21:32 </t>
  </si>
  <si>
    <t> -0.1339 </t>
  </si>
  <si>
    <t> BBS 126 </t>
  </si>
  <si>
    <t>2452204.341 </t>
  </si>
  <si>
    <t> 21.10.2001 20:11 </t>
  </si>
  <si>
    <t> -0.118 </t>
  </si>
  <si>
    <t>2453215.540 </t>
  </si>
  <si>
    <t> 29.07.2004 00:57 </t>
  </si>
  <si>
    <t> -0.127 </t>
  </si>
  <si>
    <t>OEJV 0003 </t>
  </si>
  <si>
    <t>2455303.5340 </t>
  </si>
  <si>
    <t> 17.04.2010 00:48 </t>
  </si>
  <si>
    <t> -0.2108 </t>
  </si>
  <si>
    <t>C </t>
  </si>
  <si>
    <t> J.Trnka </t>
  </si>
  <si>
    <t>OEJV 0137 </t>
  </si>
  <si>
    <t>2456485.4406 </t>
  </si>
  <si>
    <t> 11.07.2013 22:34 </t>
  </si>
  <si>
    <t> -0.2351 </t>
  </si>
  <si>
    <t>o</t>
  </si>
  <si>
    <t> U.Schmidt </t>
  </si>
  <si>
    <t>BAVM 232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</si>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</sst>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HK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55"/>
          <c:w val="0.911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0.004</c:v>
                  </c:pt>
                  <c:pt idx="27">
                    <c:v>0.005</c:v>
                  </c:pt>
                  <c:pt idx="28">
                    <c:v>0.007</c:v>
                  </c:pt>
                  <c:pt idx="29">
                    <c:v>0.0013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0.004</c:v>
                  </c:pt>
                  <c:pt idx="37">
                    <c:v>0.0001</c:v>
                  </c:pt>
                  <c:pt idx="38">
                    <c:v>0</c:v>
                  </c:pt>
                  <c:pt idx="39">
                    <c:v>0.0028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A!$U$21:$U$991</c:f>
              <c:numCache/>
            </c:numRef>
          </c:yVal>
          <c:smooth val="0"/>
        </c:ser>
        <c:axId val="50593742"/>
        <c:axId val="52690495"/>
      </c:scatterChart>
      <c:val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crossBetween val="midCat"/>
        <c:dispUnits/>
      </c:valAx>
      <c:valAx>
        <c:axId val="526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4"/>
          <c:y val="0.9305"/>
          <c:w val="0.737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HK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0.004</c:v>
                  </c:pt>
                  <c:pt idx="15">
                    <c:v>0.005</c:v>
                  </c:pt>
                  <c:pt idx="16">
                    <c:v>0.007</c:v>
                  </c:pt>
                  <c:pt idx="17">
                    <c:v>0.0013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4452408"/>
        <c:axId val="40071673"/>
      </c:scatterChart>
      <c:val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crossBetween val="midCat"/>
        <c:dispUnits/>
      </c:val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1114425</xdr:colOff>
      <xdr:row>0</xdr:row>
      <xdr:rowOff>38100</xdr:rowOff>
    </xdr:from>
    <xdr:to>
      <xdr:col>17</xdr:col>
      <xdr:colOff>38100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495800" y="38100"/>
        <a:ext cx="62960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Relationship Id="rId2" Type="http://schemas.openxmlformats.org/officeDocument/2006/relationships/hyperlink" Target="http://var.astro.cz/oejv/issues/oejv0137.pdf" TargetMode="External" /><Relationship Id="rId3" Type="http://schemas.openxmlformats.org/officeDocument/2006/relationships/hyperlink" Target="http://www.bav-astro.de/sfs/BAVM_link.php?BAVMnr=2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11"/>
  <sheetViews>
    <sheetView tabSelected="1" zoomScalePageLayoutView="0" workbookViewId="0" topLeftCell="A1">
      <pane xSplit="14" ySplit="22" topLeftCell="O45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Q60" sqref="Q6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52</v>
      </c>
      <c r="C1" s="14" t="s">
        <v>53</v>
      </c>
    </row>
    <row r="2" spans="1:3" ht="12.75">
      <c r="A2" t="s">
        <v>27</v>
      </c>
      <c r="B2" s="15" t="s">
        <v>55</v>
      </c>
      <c r="C2" s="12" t="s">
        <v>54</v>
      </c>
    </row>
    <row r="4" spans="1:4" ht="14.25" thickBot="1" thickTop="1">
      <c r="A4" s="8" t="s">
        <v>0</v>
      </c>
      <c r="C4" s="3">
        <v>38904.453</v>
      </c>
      <c r="D4" s="4">
        <v>3.2831415</v>
      </c>
    </row>
    <row r="5" spans="1:4" ht="13.5" thickTop="1">
      <c r="A5" s="20" t="s">
        <v>56</v>
      </c>
      <c r="B5" s="21"/>
      <c r="C5" s="22">
        <v>-9.5</v>
      </c>
      <c r="D5" s="21" t="s">
        <v>57</v>
      </c>
    </row>
    <row r="6" ht="12.75">
      <c r="A6" s="8" t="s">
        <v>1</v>
      </c>
    </row>
    <row r="7" spans="1:3" ht="12.75">
      <c r="A7" t="s">
        <v>2</v>
      </c>
      <c r="C7">
        <f>+C4</f>
        <v>38904.453</v>
      </c>
    </row>
    <row r="8" spans="1:3" ht="12.75">
      <c r="A8" t="s">
        <v>3</v>
      </c>
      <c r="C8">
        <v>2.18874</v>
      </c>
    </row>
    <row r="9" spans="1:4" ht="12.75">
      <c r="A9" s="34" t="s">
        <v>63</v>
      </c>
      <c r="B9" s="35">
        <v>44</v>
      </c>
      <c r="C9" s="24" t="str">
        <f>"F"&amp;B9</f>
        <v>F44</v>
      </c>
      <c r="D9" s="12" t="str">
        <f>"G"&amp;B9</f>
        <v>G44</v>
      </c>
    </row>
    <row r="10" spans="1:5" ht="13.5" thickBot="1">
      <c r="A10" s="21"/>
      <c r="B10" s="21"/>
      <c r="C10" s="7" t="s">
        <v>22</v>
      </c>
      <c r="D10" s="7" t="s">
        <v>23</v>
      </c>
      <c r="E10" s="21"/>
    </row>
    <row r="11" spans="1:5" ht="12.75">
      <c r="A11" s="21" t="s">
        <v>16</v>
      </c>
      <c r="B11" s="21"/>
      <c r="C11" s="23">
        <f ca="1">INTERCEPT(INDIRECT($D$9):G989,INDIRECT($C$9):F989)</f>
        <v>0.14949796893747647</v>
      </c>
      <c r="D11" s="6"/>
      <c r="E11" s="21"/>
    </row>
    <row r="12" spans="1:5" ht="12.75">
      <c r="A12" s="21" t="s">
        <v>17</v>
      </c>
      <c r="B12" s="21"/>
      <c r="C12" s="23">
        <f ca="1">SLOPE(INDIRECT($D$9):G989,INDIRECT($C$9):F989)</f>
        <v>-2.566249964820004E-05</v>
      </c>
      <c r="D12" s="6"/>
      <c r="E12" s="21"/>
    </row>
    <row r="13" spans="1:3" ht="12.75">
      <c r="A13" s="21" t="s">
        <v>21</v>
      </c>
      <c r="B13" s="21"/>
      <c r="C13" s="6" t="s">
        <v>14</v>
      </c>
    </row>
    <row r="14" spans="1:3" ht="12.75">
      <c r="A14" s="21"/>
      <c r="B14" s="21"/>
      <c r="C14" s="21"/>
    </row>
    <row r="15" spans="1:6" ht="12.75">
      <c r="A15" s="27" t="s">
        <v>18</v>
      </c>
      <c r="B15" s="21"/>
      <c r="C15" s="28">
        <f>(C7+C11)+(C8+C12)*INT(MAX(F21:F3530))</f>
        <v>56484.356056771765</v>
      </c>
      <c r="E15" s="25" t="s">
        <v>58</v>
      </c>
      <c r="F15" s="22">
        <v>1</v>
      </c>
    </row>
    <row r="16" spans="1:6" ht="12.75">
      <c r="A16" s="29" t="s">
        <v>4</v>
      </c>
      <c r="B16" s="21"/>
      <c r="C16" s="30">
        <f>+C8+C12</f>
        <v>2.1887143375003517</v>
      </c>
      <c r="E16" s="25" t="s">
        <v>59</v>
      </c>
      <c r="F16" s="26">
        <f ca="1">NOW()+15018.5+$C$5/24</f>
        <v>59896.75445069444</v>
      </c>
    </row>
    <row r="17" spans="1:6" ht="13.5" thickBot="1">
      <c r="A17" s="25" t="s">
        <v>51</v>
      </c>
      <c r="B17" s="21"/>
      <c r="C17" s="21">
        <f>COUNT(C21:C2188)</f>
        <v>40</v>
      </c>
      <c r="E17" s="25" t="s">
        <v>60</v>
      </c>
      <c r="F17" s="26">
        <f>ROUND(2*(F16-$C$7)/$C$8,0)/2+F15</f>
        <v>9592</v>
      </c>
    </row>
    <row r="18" spans="1:6" ht="14.25" thickBot="1" thickTop="1">
      <c r="A18" s="29" t="s">
        <v>5</v>
      </c>
      <c r="B18" s="21"/>
      <c r="C18" s="32">
        <f>+C15</f>
        <v>56484.356056771765</v>
      </c>
      <c r="D18" s="33">
        <f>+C16</f>
        <v>2.1887143375003517</v>
      </c>
      <c r="E18" s="25" t="s">
        <v>61</v>
      </c>
      <c r="F18" s="12">
        <f>ROUND(2*(F16-$C$15)/$C$16,0)/2+F15</f>
        <v>1560</v>
      </c>
    </row>
    <row r="19" spans="5:6" ht="13.5" thickTop="1">
      <c r="E19" s="25" t="s">
        <v>62</v>
      </c>
      <c r="F19" s="31">
        <f>+$C$15+$C$16*F18-15018.5-$C$5/24</f>
        <v>44880.64625660565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75</v>
      </c>
      <c r="I20" s="10" t="s">
        <v>78</v>
      </c>
      <c r="J20" s="10" t="s">
        <v>72</v>
      </c>
      <c r="K20" s="10" t="s">
        <v>70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  <c r="U20" s="59" t="s">
        <v>216</v>
      </c>
    </row>
    <row r="21" spans="1:17" ht="12.75">
      <c r="A21" s="57" t="s">
        <v>84</v>
      </c>
      <c r="B21" s="58" t="s">
        <v>65</v>
      </c>
      <c r="C21" s="57">
        <v>28654.47</v>
      </c>
      <c r="D21" s="57" t="s">
        <v>78</v>
      </c>
      <c r="E21" s="38">
        <f aca="true" t="shared" si="0" ref="E21:E60">+(C21-C$7)/C$8</f>
        <v>-4683.05189286987</v>
      </c>
      <c r="F21" s="16">
        <f aca="true" t="shared" si="1" ref="F21:F60">ROUND(2*E21,0)/2</f>
        <v>-4683</v>
      </c>
      <c r="G21" s="16">
        <f aca="true" t="shared" si="2" ref="G21:G26">+C21-(C$7+F21*C$8)</f>
        <v>-0.11357999999745516</v>
      </c>
      <c r="H21" s="16"/>
      <c r="I21" s="16">
        <f aca="true" t="shared" si="3" ref="I21:I26">+G21</f>
        <v>-0.11357999999745516</v>
      </c>
      <c r="J21" s="16"/>
      <c r="K21" s="16"/>
      <c r="L21" s="16"/>
      <c r="M21" s="16"/>
      <c r="N21" s="16"/>
      <c r="O21" s="16"/>
      <c r="P21" s="16"/>
      <c r="Q21" s="19">
        <f aca="true" t="shared" si="4" ref="Q21:Q60">+C21-15018.5</f>
        <v>13635.970000000001</v>
      </c>
    </row>
    <row r="22" spans="1:17" ht="12.75">
      <c r="A22" s="57" t="s">
        <v>84</v>
      </c>
      <c r="B22" s="58" t="s">
        <v>65</v>
      </c>
      <c r="C22" s="57">
        <v>29488.37</v>
      </c>
      <c r="D22" s="57" t="s">
        <v>78</v>
      </c>
      <c r="E22" s="38">
        <f t="shared" si="0"/>
        <v>-4302.056434295531</v>
      </c>
      <c r="F22" s="16">
        <f t="shared" si="1"/>
        <v>-4302</v>
      </c>
      <c r="G22" s="16">
        <f t="shared" si="2"/>
        <v>-0.12352000000100816</v>
      </c>
      <c r="H22" s="16"/>
      <c r="I22" s="16">
        <f t="shared" si="3"/>
        <v>-0.12352000000100816</v>
      </c>
      <c r="J22" s="16"/>
      <c r="K22" s="16"/>
      <c r="L22" s="16"/>
      <c r="M22" s="16"/>
      <c r="N22" s="16"/>
      <c r="O22" s="16"/>
      <c r="P22" s="16"/>
      <c r="Q22" s="19">
        <f t="shared" si="4"/>
        <v>14469.869999999999</v>
      </c>
    </row>
    <row r="23" spans="1:17" ht="12.75">
      <c r="A23" s="57" t="s">
        <v>84</v>
      </c>
      <c r="B23" s="58" t="s">
        <v>65</v>
      </c>
      <c r="C23" s="57">
        <v>36074.37</v>
      </c>
      <c r="D23" s="57" t="s">
        <v>78</v>
      </c>
      <c r="E23" s="38">
        <f t="shared" si="0"/>
        <v>-1293.0192713616048</v>
      </c>
      <c r="F23" s="16">
        <f t="shared" si="1"/>
        <v>-1293</v>
      </c>
      <c r="G23" s="16">
        <f t="shared" si="2"/>
        <v>-0.042179999996733386</v>
      </c>
      <c r="H23" s="16"/>
      <c r="I23" s="16">
        <f t="shared" si="3"/>
        <v>-0.042179999996733386</v>
      </c>
      <c r="J23" s="16"/>
      <c r="K23" s="16"/>
      <c r="L23" s="16"/>
      <c r="M23" s="16"/>
      <c r="N23" s="16"/>
      <c r="O23" s="16"/>
      <c r="P23" s="16"/>
      <c r="Q23" s="19">
        <f t="shared" si="4"/>
        <v>21055.870000000003</v>
      </c>
    </row>
    <row r="24" spans="1:17" ht="12.75">
      <c r="A24" s="57" t="s">
        <v>84</v>
      </c>
      <c r="B24" s="58" t="s">
        <v>65</v>
      </c>
      <c r="C24" s="57">
        <v>36084.3</v>
      </c>
      <c r="D24" s="57" t="s">
        <v>78</v>
      </c>
      <c r="E24" s="38">
        <f t="shared" si="0"/>
        <v>-1288.4824145398716</v>
      </c>
      <c r="F24" s="16">
        <f t="shared" si="1"/>
        <v>-1288.5</v>
      </c>
      <c r="G24" s="16">
        <f t="shared" si="2"/>
        <v>0.03848999999900116</v>
      </c>
      <c r="H24" s="16"/>
      <c r="I24" s="16">
        <f t="shared" si="3"/>
        <v>0.03848999999900116</v>
      </c>
      <c r="J24" s="16"/>
      <c r="K24" s="16"/>
      <c r="L24" s="16"/>
      <c r="M24" s="16"/>
      <c r="N24" s="16"/>
      <c r="O24" s="16"/>
      <c r="P24" s="16"/>
      <c r="Q24" s="19">
        <f t="shared" si="4"/>
        <v>21065.800000000003</v>
      </c>
    </row>
    <row r="25" spans="1:17" ht="12.75">
      <c r="A25" s="57" t="s">
        <v>84</v>
      </c>
      <c r="B25" s="58" t="s">
        <v>65</v>
      </c>
      <c r="C25" s="57">
        <v>37525.5</v>
      </c>
      <c r="D25" s="57" t="s">
        <v>78</v>
      </c>
      <c r="E25" s="38">
        <f t="shared" si="0"/>
        <v>-630.0213821650818</v>
      </c>
      <c r="F25" s="16">
        <f t="shared" si="1"/>
        <v>-630</v>
      </c>
      <c r="G25" s="16">
        <f t="shared" si="2"/>
        <v>-0.04680000000371365</v>
      </c>
      <c r="H25" s="16"/>
      <c r="I25" s="16">
        <f t="shared" si="3"/>
        <v>-0.04680000000371365</v>
      </c>
      <c r="J25" s="16"/>
      <c r="K25" s="16"/>
      <c r="L25" s="16"/>
      <c r="M25" s="16"/>
      <c r="N25" s="16"/>
      <c r="O25" s="16"/>
      <c r="P25" s="16"/>
      <c r="Q25" s="19">
        <f t="shared" si="4"/>
        <v>22507</v>
      </c>
    </row>
    <row r="26" spans="1:17" ht="12.75">
      <c r="A26" s="57" t="s">
        <v>84</v>
      </c>
      <c r="B26" s="58" t="s">
        <v>65</v>
      </c>
      <c r="C26" s="57">
        <v>38904.4</v>
      </c>
      <c r="D26" s="57" t="s">
        <v>78</v>
      </c>
      <c r="E26" s="38">
        <f t="shared" si="0"/>
        <v>-0.024214845070626746</v>
      </c>
      <c r="F26" s="16">
        <f t="shared" si="1"/>
        <v>0</v>
      </c>
      <c r="G26" s="16">
        <f t="shared" si="2"/>
        <v>-0.052999999999883585</v>
      </c>
      <c r="H26" s="16"/>
      <c r="I26" s="16">
        <f t="shared" si="3"/>
        <v>-0.052999999999883585</v>
      </c>
      <c r="J26" s="16"/>
      <c r="K26" s="16"/>
      <c r="L26" s="16"/>
      <c r="M26" s="16"/>
      <c r="N26" s="16"/>
      <c r="O26" s="16"/>
      <c r="P26" s="16"/>
      <c r="Q26" s="19">
        <f t="shared" si="4"/>
        <v>23885.9</v>
      </c>
    </row>
    <row r="27" spans="1:17" s="16" customFormat="1" ht="12.75">
      <c r="A27" s="16" t="s">
        <v>12</v>
      </c>
      <c r="C27" s="17">
        <v>38904.453</v>
      </c>
      <c r="D27" s="17" t="s">
        <v>14</v>
      </c>
      <c r="E27" s="16">
        <f t="shared" si="0"/>
        <v>0</v>
      </c>
      <c r="F27" s="16">
        <f t="shared" si="1"/>
        <v>0</v>
      </c>
      <c r="H27" s="18">
        <v>0</v>
      </c>
      <c r="Q27" s="19">
        <f t="shared" si="4"/>
        <v>23885.953</v>
      </c>
    </row>
    <row r="28" spans="1:17" ht="12.75">
      <c r="A28" s="57" t="s">
        <v>84</v>
      </c>
      <c r="B28" s="58" t="s">
        <v>65</v>
      </c>
      <c r="C28" s="57">
        <v>39646.41</v>
      </c>
      <c r="D28" s="57" t="s">
        <v>78</v>
      </c>
      <c r="E28" s="38">
        <f t="shared" si="0"/>
        <v>338.98818498314193</v>
      </c>
      <c r="F28" s="16">
        <f t="shared" si="1"/>
        <v>339</v>
      </c>
      <c r="G28" s="16">
        <f aca="true" t="shared" si="5" ref="G28:G60">+C28-(C$7+F28*C$8)</f>
        <v>-0.02585999999428168</v>
      </c>
      <c r="H28" s="16"/>
      <c r="I28" s="16">
        <f aca="true" t="shared" si="6" ref="I28:I50">+G28</f>
        <v>-0.02585999999428168</v>
      </c>
      <c r="J28" s="16"/>
      <c r="K28" s="16"/>
      <c r="L28" s="16"/>
      <c r="M28" s="16"/>
      <c r="N28" s="16"/>
      <c r="O28" s="16"/>
      <c r="P28" s="16"/>
      <c r="Q28" s="19">
        <f t="shared" si="4"/>
        <v>24627.910000000003</v>
      </c>
    </row>
    <row r="29" spans="1:17" ht="12.75">
      <c r="A29" s="57" t="s">
        <v>84</v>
      </c>
      <c r="B29" s="58" t="s">
        <v>65</v>
      </c>
      <c r="C29" s="57">
        <v>39715.41</v>
      </c>
      <c r="D29" s="57" t="s">
        <v>78</v>
      </c>
      <c r="E29" s="38">
        <f t="shared" si="0"/>
        <v>370.5131719619517</v>
      </c>
      <c r="F29" s="16">
        <f t="shared" si="1"/>
        <v>370.5</v>
      </c>
      <c r="G29" s="16">
        <f t="shared" si="5"/>
        <v>0.02883000000292668</v>
      </c>
      <c r="H29" s="16"/>
      <c r="I29" s="16">
        <f t="shared" si="6"/>
        <v>0.02883000000292668</v>
      </c>
      <c r="J29" s="16"/>
      <c r="K29" s="16"/>
      <c r="L29" s="16"/>
      <c r="M29" s="16"/>
      <c r="N29" s="16"/>
      <c r="O29" s="16"/>
      <c r="P29" s="16"/>
      <c r="Q29" s="19">
        <f t="shared" si="4"/>
        <v>24696.910000000003</v>
      </c>
    </row>
    <row r="30" spans="1:17" ht="12.75">
      <c r="A30" s="57" t="s">
        <v>84</v>
      </c>
      <c r="B30" s="58" t="s">
        <v>65</v>
      </c>
      <c r="C30" s="57">
        <v>39994.44</v>
      </c>
      <c r="D30" s="57" t="s">
        <v>78</v>
      </c>
      <c r="E30" s="38">
        <f t="shared" si="0"/>
        <v>497.9974780010421</v>
      </c>
      <c r="F30" s="16">
        <f t="shared" si="1"/>
        <v>498</v>
      </c>
      <c r="G30" s="16">
        <f t="shared" si="5"/>
        <v>-0.005519999998796266</v>
      </c>
      <c r="H30" s="16"/>
      <c r="I30" s="16">
        <f t="shared" si="6"/>
        <v>-0.005519999998796266</v>
      </c>
      <c r="J30" s="16"/>
      <c r="K30" s="16"/>
      <c r="L30" s="16"/>
      <c r="M30" s="16"/>
      <c r="N30" s="16"/>
      <c r="O30" s="16"/>
      <c r="P30" s="16"/>
      <c r="Q30" s="19">
        <f t="shared" si="4"/>
        <v>24975.940000000002</v>
      </c>
    </row>
    <row r="31" spans="1:17" ht="12.75">
      <c r="A31" s="57" t="s">
        <v>84</v>
      </c>
      <c r="B31" s="58" t="s">
        <v>65</v>
      </c>
      <c r="C31" s="57">
        <v>40828.36</v>
      </c>
      <c r="D31" s="57" t="s">
        <v>78</v>
      </c>
      <c r="E31" s="38">
        <f t="shared" si="0"/>
        <v>879.0020742527661</v>
      </c>
      <c r="F31" s="16">
        <f t="shared" si="1"/>
        <v>879</v>
      </c>
      <c r="G31" s="16">
        <f t="shared" si="5"/>
        <v>0.004540000001725275</v>
      </c>
      <c r="H31" s="16"/>
      <c r="I31" s="16">
        <f t="shared" si="6"/>
        <v>0.004540000001725275</v>
      </c>
      <c r="J31" s="16"/>
      <c r="K31" s="16"/>
      <c r="L31" s="16"/>
      <c r="M31" s="16"/>
      <c r="N31" s="16"/>
      <c r="O31" s="16"/>
      <c r="P31" s="16"/>
      <c r="Q31" s="19">
        <f t="shared" si="4"/>
        <v>25809.86</v>
      </c>
    </row>
    <row r="32" spans="1:17" ht="12.75">
      <c r="A32" s="57" t="s">
        <v>84</v>
      </c>
      <c r="B32" s="58" t="s">
        <v>65</v>
      </c>
      <c r="C32" s="57">
        <v>41547.37</v>
      </c>
      <c r="D32" s="57" t="s">
        <v>78</v>
      </c>
      <c r="E32" s="38">
        <f t="shared" si="0"/>
        <v>1207.506145088042</v>
      </c>
      <c r="F32" s="16">
        <f t="shared" si="1"/>
        <v>1207.5</v>
      </c>
      <c r="G32" s="16">
        <f t="shared" si="5"/>
        <v>0.01344999999855645</v>
      </c>
      <c r="H32" s="16"/>
      <c r="I32" s="16">
        <f t="shared" si="6"/>
        <v>0.01344999999855645</v>
      </c>
      <c r="J32" s="16"/>
      <c r="K32" s="16"/>
      <c r="L32" s="16"/>
      <c r="M32" s="16"/>
      <c r="N32" s="16"/>
      <c r="O32" s="16"/>
      <c r="P32" s="16"/>
      <c r="Q32" s="19">
        <f t="shared" si="4"/>
        <v>26528.870000000003</v>
      </c>
    </row>
    <row r="33" spans="1:17" ht="12.75">
      <c r="A33" s="57" t="s">
        <v>84</v>
      </c>
      <c r="B33" s="58" t="s">
        <v>65</v>
      </c>
      <c r="C33" s="57">
        <v>41895.38</v>
      </c>
      <c r="D33" s="57" t="s">
        <v>78</v>
      </c>
      <c r="E33" s="38">
        <f t="shared" si="0"/>
        <v>1366.5063004285553</v>
      </c>
      <c r="F33" s="16">
        <f t="shared" si="1"/>
        <v>1366.5</v>
      </c>
      <c r="G33" s="16">
        <f t="shared" si="5"/>
        <v>0.013789999997243285</v>
      </c>
      <c r="H33" s="16"/>
      <c r="I33" s="16">
        <f t="shared" si="6"/>
        <v>0.013789999997243285</v>
      </c>
      <c r="J33" s="16"/>
      <c r="K33" s="16"/>
      <c r="L33" s="16"/>
      <c r="M33" s="16"/>
      <c r="N33" s="16"/>
      <c r="O33" s="16"/>
      <c r="P33" s="16"/>
      <c r="Q33" s="19">
        <f t="shared" si="4"/>
        <v>26876.879999999997</v>
      </c>
    </row>
    <row r="34" spans="1:31" s="16" customFormat="1" ht="12.75">
      <c r="A34" s="16" t="s">
        <v>34</v>
      </c>
      <c r="C34" s="17">
        <v>45224.454</v>
      </c>
      <c r="D34" s="17"/>
      <c r="E34" s="16">
        <f t="shared" si="0"/>
        <v>2887.5065105951353</v>
      </c>
      <c r="F34" s="16">
        <f t="shared" si="1"/>
        <v>2887.5</v>
      </c>
      <c r="G34" s="16">
        <f t="shared" si="5"/>
        <v>0.014249999992898665</v>
      </c>
      <c r="I34" s="16">
        <f t="shared" si="6"/>
        <v>0.014249999992898665</v>
      </c>
      <c r="Q34" s="19">
        <f t="shared" si="4"/>
        <v>30205.953999999998</v>
      </c>
      <c r="AA34" s="16">
        <v>7</v>
      </c>
      <c r="AC34" s="16" t="s">
        <v>33</v>
      </c>
      <c r="AE34" s="16" t="s">
        <v>35</v>
      </c>
    </row>
    <row r="35" spans="1:31" s="16" customFormat="1" ht="12.75">
      <c r="A35" s="16" t="s">
        <v>36</v>
      </c>
      <c r="C35" s="17">
        <v>45490.396</v>
      </c>
      <c r="D35" s="17"/>
      <c r="E35" s="16">
        <f t="shared" si="0"/>
        <v>3009.011120553377</v>
      </c>
      <c r="F35" s="16">
        <f t="shared" si="1"/>
        <v>3009</v>
      </c>
      <c r="G35" s="16">
        <f t="shared" si="5"/>
        <v>0.02433999999630032</v>
      </c>
      <c r="I35" s="16">
        <f t="shared" si="6"/>
        <v>0.02433999999630032</v>
      </c>
      <c r="Q35" s="19">
        <f t="shared" si="4"/>
        <v>30471.896</v>
      </c>
      <c r="AA35" s="16">
        <v>7</v>
      </c>
      <c r="AC35" s="16" t="s">
        <v>33</v>
      </c>
      <c r="AE35" s="16" t="s">
        <v>35</v>
      </c>
    </row>
    <row r="36" spans="1:31" s="16" customFormat="1" ht="12.75">
      <c r="A36" s="16" t="s">
        <v>36</v>
      </c>
      <c r="C36" s="17">
        <v>45526.497</v>
      </c>
      <c r="D36" s="17"/>
      <c r="E36" s="16">
        <f t="shared" si="0"/>
        <v>3025.5050851174656</v>
      </c>
      <c r="F36" s="16">
        <f t="shared" si="1"/>
        <v>3025.5</v>
      </c>
      <c r="G36" s="16">
        <f t="shared" si="5"/>
        <v>0.011129999998956919</v>
      </c>
      <c r="I36" s="16">
        <f t="shared" si="6"/>
        <v>0.011129999998956919</v>
      </c>
      <c r="Q36" s="19">
        <f t="shared" si="4"/>
        <v>30507.997000000003</v>
      </c>
      <c r="AA36" s="16">
        <v>7</v>
      </c>
      <c r="AC36" s="16" t="s">
        <v>33</v>
      </c>
      <c r="AE36" s="16" t="s">
        <v>35</v>
      </c>
    </row>
    <row r="37" spans="1:31" s="16" customFormat="1" ht="12.75">
      <c r="A37" s="16" t="s">
        <v>37</v>
      </c>
      <c r="C37" s="17">
        <v>45861.396</v>
      </c>
      <c r="D37" s="17"/>
      <c r="E37" s="16">
        <f t="shared" si="0"/>
        <v>3178.5150360481366</v>
      </c>
      <c r="F37" s="16">
        <f t="shared" si="1"/>
        <v>3178.5</v>
      </c>
      <c r="G37" s="16">
        <f t="shared" si="5"/>
        <v>0.03291000000172062</v>
      </c>
      <c r="I37" s="16">
        <f t="shared" si="6"/>
        <v>0.03291000000172062</v>
      </c>
      <c r="Q37" s="19">
        <f t="shared" si="4"/>
        <v>30842.896</v>
      </c>
      <c r="AA37" s="16">
        <v>6</v>
      </c>
      <c r="AC37" s="16" t="s">
        <v>33</v>
      </c>
      <c r="AE37" s="16" t="s">
        <v>35</v>
      </c>
    </row>
    <row r="38" spans="1:31" s="16" customFormat="1" ht="12.75">
      <c r="A38" s="16" t="s">
        <v>38</v>
      </c>
      <c r="C38" s="17">
        <v>46718.282</v>
      </c>
      <c r="D38" s="17"/>
      <c r="E38" s="16">
        <f t="shared" si="0"/>
        <v>3570.0124272412427</v>
      </c>
      <c r="F38" s="16">
        <f t="shared" si="1"/>
        <v>3570</v>
      </c>
      <c r="G38" s="16">
        <f t="shared" si="5"/>
        <v>0.02719999999681022</v>
      </c>
      <c r="I38" s="16">
        <f t="shared" si="6"/>
        <v>0.02719999999681022</v>
      </c>
      <c r="Q38" s="19">
        <f t="shared" si="4"/>
        <v>31699.782</v>
      </c>
      <c r="AA38" s="16">
        <v>6</v>
      </c>
      <c r="AC38" s="16" t="s">
        <v>33</v>
      </c>
      <c r="AE38" s="16" t="s">
        <v>35</v>
      </c>
    </row>
    <row r="39" spans="1:31" s="16" customFormat="1" ht="12.75">
      <c r="A39" s="16" t="s">
        <v>39</v>
      </c>
      <c r="C39" s="17">
        <v>46941.531</v>
      </c>
      <c r="D39" s="17"/>
      <c r="E39" s="16">
        <f t="shared" si="0"/>
        <v>3672.0112941692482</v>
      </c>
      <c r="F39" s="16">
        <f t="shared" si="1"/>
        <v>3672</v>
      </c>
      <c r="G39" s="16">
        <f t="shared" si="5"/>
        <v>0.02472000000125263</v>
      </c>
      <c r="I39" s="16">
        <f t="shared" si="6"/>
        <v>0.02472000000125263</v>
      </c>
      <c r="O39" s="16">
        <f aca="true" t="shared" si="7" ref="O39:O60">+C$11+C$12*F39</f>
        <v>0.055265270229285915</v>
      </c>
      <c r="Q39" s="19">
        <f t="shared" si="4"/>
        <v>31923.031000000003</v>
      </c>
      <c r="AA39" s="16">
        <v>6</v>
      </c>
      <c r="AC39" s="16" t="s">
        <v>33</v>
      </c>
      <c r="AE39" s="16" t="s">
        <v>35</v>
      </c>
    </row>
    <row r="40" spans="1:31" s="16" customFormat="1" ht="12.75">
      <c r="A40" s="16" t="s">
        <v>40</v>
      </c>
      <c r="C40" s="17">
        <v>47056.478</v>
      </c>
      <c r="D40" s="17"/>
      <c r="E40" s="16">
        <f t="shared" si="0"/>
        <v>3724.5287242888608</v>
      </c>
      <c r="F40" s="16">
        <f t="shared" si="1"/>
        <v>3724.5</v>
      </c>
      <c r="G40" s="16">
        <f t="shared" si="5"/>
        <v>0.06287000000156695</v>
      </c>
      <c r="I40" s="16">
        <f t="shared" si="6"/>
        <v>0.06287000000156695</v>
      </c>
      <c r="O40" s="16">
        <f t="shared" si="7"/>
        <v>0.05391798899775542</v>
      </c>
      <c r="Q40" s="19">
        <f t="shared" si="4"/>
        <v>32037.978000000003</v>
      </c>
      <c r="AA40" s="16">
        <v>5</v>
      </c>
      <c r="AC40" s="16" t="s">
        <v>33</v>
      </c>
      <c r="AE40" s="16" t="s">
        <v>35</v>
      </c>
    </row>
    <row r="41" spans="1:31" s="16" customFormat="1" ht="12.75">
      <c r="A41" s="16" t="s">
        <v>41</v>
      </c>
      <c r="C41" s="17">
        <v>47322.397</v>
      </c>
      <c r="D41" s="17"/>
      <c r="E41" s="16">
        <f t="shared" si="0"/>
        <v>3846.022825918106</v>
      </c>
      <c r="F41" s="16">
        <f t="shared" si="1"/>
        <v>3846</v>
      </c>
      <c r="G41" s="16">
        <f t="shared" si="5"/>
        <v>0.04995999999664491</v>
      </c>
      <c r="I41" s="16">
        <f t="shared" si="6"/>
        <v>0.04995999999664491</v>
      </c>
      <c r="O41" s="16">
        <f t="shared" si="7"/>
        <v>0.05079999529049911</v>
      </c>
      <c r="Q41" s="19">
        <f t="shared" si="4"/>
        <v>32303.896999999997</v>
      </c>
      <c r="AA41" s="16">
        <v>6</v>
      </c>
      <c r="AC41" s="16" t="s">
        <v>33</v>
      </c>
      <c r="AE41" s="16" t="s">
        <v>35</v>
      </c>
    </row>
    <row r="42" spans="1:31" s="16" customFormat="1" ht="12.75">
      <c r="A42" s="16" t="s">
        <v>42</v>
      </c>
      <c r="C42" s="17">
        <v>47381.491</v>
      </c>
      <c r="D42" s="17"/>
      <c r="E42" s="16">
        <f t="shared" si="0"/>
        <v>3873.021921288047</v>
      </c>
      <c r="F42" s="16">
        <f t="shared" si="1"/>
        <v>3873</v>
      </c>
      <c r="G42" s="16">
        <f t="shared" si="5"/>
        <v>0.047979999995732214</v>
      </c>
      <c r="I42" s="16">
        <f t="shared" si="6"/>
        <v>0.047979999995732214</v>
      </c>
      <c r="O42" s="16">
        <f t="shared" si="7"/>
        <v>0.050107107799997705</v>
      </c>
      <c r="Q42" s="19">
        <f t="shared" si="4"/>
        <v>32362.991</v>
      </c>
      <c r="AA42" s="16">
        <v>6</v>
      </c>
      <c r="AC42" s="16" t="s">
        <v>33</v>
      </c>
      <c r="AE42" s="16" t="s">
        <v>35</v>
      </c>
    </row>
    <row r="43" spans="1:31" s="16" customFormat="1" ht="12.75">
      <c r="A43" s="16" t="s">
        <v>43</v>
      </c>
      <c r="C43" s="17">
        <v>47591.611</v>
      </c>
      <c r="D43" s="17"/>
      <c r="E43" s="16">
        <f t="shared" si="0"/>
        <v>3969.0223598965595</v>
      </c>
      <c r="F43" s="16">
        <f t="shared" si="1"/>
        <v>3969</v>
      </c>
      <c r="G43" s="16">
        <f t="shared" si="5"/>
        <v>0.04893999999330845</v>
      </c>
      <c r="I43" s="16">
        <f t="shared" si="6"/>
        <v>0.04893999999330845</v>
      </c>
      <c r="O43" s="16">
        <f t="shared" si="7"/>
        <v>0.0476435078337705</v>
      </c>
      <c r="Q43" s="19">
        <f t="shared" si="4"/>
        <v>32573.110999999997</v>
      </c>
      <c r="AA43" s="16">
        <v>6</v>
      </c>
      <c r="AC43" s="16" t="s">
        <v>33</v>
      </c>
      <c r="AE43" s="16" t="s">
        <v>35</v>
      </c>
    </row>
    <row r="44" spans="1:31" s="16" customFormat="1" ht="12.75">
      <c r="A44" s="16" t="s">
        <v>44</v>
      </c>
      <c r="C44" s="17">
        <v>47670.413</v>
      </c>
      <c r="D44" s="17"/>
      <c r="E44" s="16">
        <f t="shared" si="0"/>
        <v>4005.0257225618384</v>
      </c>
      <c r="F44" s="16">
        <f t="shared" si="1"/>
        <v>4005</v>
      </c>
      <c r="G44" s="16">
        <f t="shared" si="5"/>
        <v>0.056299999996554106</v>
      </c>
      <c r="I44" s="16">
        <f t="shared" si="6"/>
        <v>0.056299999996554106</v>
      </c>
      <c r="O44" s="16">
        <f t="shared" si="7"/>
        <v>0.04671965784643531</v>
      </c>
      <c r="Q44" s="19">
        <f t="shared" si="4"/>
        <v>32651.913</v>
      </c>
      <c r="AA44" s="16">
        <v>6</v>
      </c>
      <c r="AC44" s="16" t="s">
        <v>33</v>
      </c>
      <c r="AE44" s="16" t="s">
        <v>35</v>
      </c>
    </row>
    <row r="45" spans="1:31" s="16" customFormat="1" ht="12.75">
      <c r="A45" s="16" t="s">
        <v>45</v>
      </c>
      <c r="C45" s="17">
        <v>47854.248</v>
      </c>
      <c r="D45" s="17"/>
      <c r="E45" s="16">
        <f t="shared" si="0"/>
        <v>4089.0169686669033</v>
      </c>
      <c r="F45" s="16">
        <f t="shared" si="1"/>
        <v>4089</v>
      </c>
      <c r="G45" s="16">
        <f t="shared" si="5"/>
        <v>0.037140000000363216</v>
      </c>
      <c r="I45" s="16">
        <f t="shared" si="6"/>
        <v>0.037140000000363216</v>
      </c>
      <c r="O45" s="16">
        <f t="shared" si="7"/>
        <v>0.044564007875986494</v>
      </c>
      <c r="Q45" s="19">
        <f t="shared" si="4"/>
        <v>32835.748</v>
      </c>
      <c r="AA45" s="16">
        <v>6</v>
      </c>
      <c r="AC45" s="16" t="s">
        <v>33</v>
      </c>
      <c r="AE45" s="16" t="s">
        <v>35</v>
      </c>
    </row>
    <row r="46" spans="1:31" s="16" customFormat="1" ht="12.75">
      <c r="A46" s="16" t="s">
        <v>46</v>
      </c>
      <c r="C46" s="17">
        <v>48123.452</v>
      </c>
      <c r="D46" s="17"/>
      <c r="E46" s="16">
        <f t="shared" si="0"/>
        <v>4212.011933806663</v>
      </c>
      <c r="F46" s="16">
        <f t="shared" si="1"/>
        <v>4212</v>
      </c>
      <c r="G46" s="16">
        <f t="shared" si="5"/>
        <v>0.026119999994989485</v>
      </c>
      <c r="I46" s="16">
        <f t="shared" si="6"/>
        <v>0.026119999994989485</v>
      </c>
      <c r="O46" s="16">
        <f t="shared" si="7"/>
        <v>0.041407520419257896</v>
      </c>
      <c r="Q46" s="19">
        <f t="shared" si="4"/>
        <v>33104.952</v>
      </c>
      <c r="AA46" s="16">
        <v>10</v>
      </c>
      <c r="AC46" s="16" t="s">
        <v>33</v>
      </c>
      <c r="AE46" s="16" t="s">
        <v>35</v>
      </c>
    </row>
    <row r="47" spans="1:31" s="16" customFormat="1" ht="12.75">
      <c r="A47" s="16" t="s">
        <v>47</v>
      </c>
      <c r="C47" s="17">
        <v>49167.486</v>
      </c>
      <c r="D47" s="17">
        <v>0.004</v>
      </c>
      <c r="E47" s="16">
        <f t="shared" si="0"/>
        <v>4689.014227363687</v>
      </c>
      <c r="F47" s="16">
        <f t="shared" si="1"/>
        <v>4689</v>
      </c>
      <c r="G47" s="16">
        <f t="shared" si="5"/>
        <v>0.031139999999140855</v>
      </c>
      <c r="I47" s="16">
        <f t="shared" si="6"/>
        <v>0.031139999999140855</v>
      </c>
      <c r="O47" s="16">
        <f t="shared" si="7"/>
        <v>0.029166508087066473</v>
      </c>
      <c r="Q47" s="19">
        <f t="shared" si="4"/>
        <v>34148.986</v>
      </c>
      <c r="AA47" s="16">
        <v>6</v>
      </c>
      <c r="AC47" s="16" t="s">
        <v>33</v>
      </c>
      <c r="AE47" s="16" t="s">
        <v>35</v>
      </c>
    </row>
    <row r="48" spans="1:31" s="16" customFormat="1" ht="12.75">
      <c r="A48" s="38" t="s">
        <v>48</v>
      </c>
      <c r="B48" s="38"/>
      <c r="C48" s="39">
        <v>49561.443</v>
      </c>
      <c r="D48" s="39">
        <v>0.005</v>
      </c>
      <c r="E48" s="38">
        <f t="shared" si="0"/>
        <v>4869.006825845006</v>
      </c>
      <c r="F48" s="16">
        <f t="shared" si="1"/>
        <v>4869</v>
      </c>
      <c r="G48" s="16">
        <f t="shared" si="5"/>
        <v>0.014939999993657693</v>
      </c>
      <c r="I48" s="16">
        <f t="shared" si="6"/>
        <v>0.014939999993657693</v>
      </c>
      <c r="O48" s="16">
        <f t="shared" si="7"/>
        <v>0.024547258150390466</v>
      </c>
      <c r="Q48" s="19">
        <f t="shared" si="4"/>
        <v>34542.943</v>
      </c>
      <c r="AA48" s="16">
        <v>6</v>
      </c>
      <c r="AC48" s="16" t="s">
        <v>33</v>
      </c>
      <c r="AE48" s="16" t="s">
        <v>35</v>
      </c>
    </row>
    <row r="49" spans="1:31" s="16" customFormat="1" ht="12.75">
      <c r="A49" s="38" t="s">
        <v>49</v>
      </c>
      <c r="B49" s="38"/>
      <c r="C49" s="39">
        <v>50605.46</v>
      </c>
      <c r="D49" s="39">
        <v>0.007</v>
      </c>
      <c r="E49" s="38">
        <f t="shared" si="0"/>
        <v>5346.001352376252</v>
      </c>
      <c r="F49" s="16">
        <f t="shared" si="1"/>
        <v>5346</v>
      </c>
      <c r="G49" s="16">
        <f t="shared" si="5"/>
        <v>0.0029599999979836866</v>
      </c>
      <c r="I49" s="16">
        <f t="shared" si="6"/>
        <v>0.0029599999979836866</v>
      </c>
      <c r="O49" s="16">
        <f t="shared" si="7"/>
        <v>0.012306245818199057</v>
      </c>
      <c r="Q49" s="19">
        <f t="shared" si="4"/>
        <v>35586.96</v>
      </c>
      <c r="AA49" s="16">
        <v>6</v>
      </c>
      <c r="AC49" s="16" t="s">
        <v>33</v>
      </c>
      <c r="AE49" s="16" t="s">
        <v>35</v>
      </c>
    </row>
    <row r="50" spans="1:31" s="16" customFormat="1" ht="12.75">
      <c r="A50" s="38" t="s">
        <v>49</v>
      </c>
      <c r="B50" s="38"/>
      <c r="C50" s="39">
        <v>50651.427</v>
      </c>
      <c r="D50" s="39">
        <v>0.0013</v>
      </c>
      <c r="E50" s="38">
        <f t="shared" si="0"/>
        <v>5367.0029331944415</v>
      </c>
      <c r="F50" s="16">
        <f t="shared" si="1"/>
        <v>5367</v>
      </c>
      <c r="G50" s="16">
        <f t="shared" si="5"/>
        <v>0.006419999997888226</v>
      </c>
      <c r="I50" s="16">
        <f t="shared" si="6"/>
        <v>0.006419999997888226</v>
      </c>
      <c r="O50" s="16">
        <f t="shared" si="7"/>
        <v>0.011767333325586854</v>
      </c>
      <c r="Q50" s="19">
        <f t="shared" si="4"/>
        <v>35632.927</v>
      </c>
      <c r="AA50" s="16">
        <v>12</v>
      </c>
      <c r="AC50" s="16" t="s">
        <v>50</v>
      </c>
      <c r="AE50" s="16" t="s">
        <v>35</v>
      </c>
    </row>
    <row r="51" spans="1:17" ht="12.75">
      <c r="A51" s="57" t="s">
        <v>174</v>
      </c>
      <c r="B51" s="58" t="s">
        <v>65</v>
      </c>
      <c r="C51" s="57">
        <v>50651.4278</v>
      </c>
      <c r="D51" s="57" t="s">
        <v>78</v>
      </c>
      <c r="E51" s="38">
        <f t="shared" si="0"/>
        <v>5367.003298701534</v>
      </c>
      <c r="F51" s="16">
        <f t="shared" si="1"/>
        <v>5367</v>
      </c>
      <c r="G51" s="16">
        <f t="shared" si="5"/>
        <v>0.007219999992230441</v>
      </c>
      <c r="H51" s="16"/>
      <c r="J51" s="16">
        <f>+G51</f>
        <v>0.007219999992230441</v>
      </c>
      <c r="K51" s="16"/>
      <c r="L51" s="16"/>
      <c r="M51" s="16"/>
      <c r="N51" s="16"/>
      <c r="O51" s="16">
        <f t="shared" si="7"/>
        <v>0.011767333325586854</v>
      </c>
      <c r="P51" s="16"/>
      <c r="Q51" s="19">
        <f t="shared" si="4"/>
        <v>35632.9278</v>
      </c>
    </row>
    <row r="52" spans="1:17" ht="12.75">
      <c r="A52" s="57" t="s">
        <v>184</v>
      </c>
      <c r="B52" s="58" t="s">
        <v>65</v>
      </c>
      <c r="C52" s="57">
        <v>51347.452</v>
      </c>
      <c r="D52" s="57" t="s">
        <v>78</v>
      </c>
      <c r="E52" s="38">
        <f t="shared" si="0"/>
        <v>5685.005528294816</v>
      </c>
      <c r="F52" s="16">
        <f t="shared" si="1"/>
        <v>5685</v>
      </c>
      <c r="G52" s="16">
        <f t="shared" si="5"/>
        <v>0.01209999999991851</v>
      </c>
      <c r="H52" s="16"/>
      <c r="I52" s="16">
        <f>+G52</f>
        <v>0.01209999999991851</v>
      </c>
      <c r="J52" s="16"/>
      <c r="K52" s="16"/>
      <c r="L52" s="16"/>
      <c r="M52" s="16"/>
      <c r="N52" s="16"/>
      <c r="O52" s="16">
        <f t="shared" si="7"/>
        <v>0.0036066584374592203</v>
      </c>
      <c r="P52" s="16"/>
      <c r="Q52" s="19">
        <f t="shared" si="4"/>
        <v>36328.952</v>
      </c>
    </row>
    <row r="53" spans="1:17" ht="12.75">
      <c r="A53" s="57" t="s">
        <v>188</v>
      </c>
      <c r="B53" s="58" t="s">
        <v>65</v>
      </c>
      <c r="C53" s="57">
        <v>51393.403</v>
      </c>
      <c r="D53" s="57" t="s">
        <v>78</v>
      </c>
      <c r="E53" s="38">
        <f t="shared" si="0"/>
        <v>5705.9997989710955</v>
      </c>
      <c r="F53" s="16">
        <f t="shared" si="1"/>
        <v>5706</v>
      </c>
      <c r="G53" s="16">
        <f t="shared" si="5"/>
        <v>-0.0004400000034365803</v>
      </c>
      <c r="H53" s="16"/>
      <c r="I53" s="16">
        <f>+G53</f>
        <v>-0.0004400000034365803</v>
      </c>
      <c r="J53" s="16"/>
      <c r="K53" s="16"/>
      <c r="L53" s="16"/>
      <c r="M53" s="16"/>
      <c r="N53" s="16"/>
      <c r="O53" s="16">
        <f t="shared" si="7"/>
        <v>0.0030677459448470445</v>
      </c>
      <c r="P53" s="16"/>
      <c r="Q53" s="19">
        <f t="shared" si="4"/>
        <v>36374.903</v>
      </c>
    </row>
    <row r="54" spans="1:17" ht="12.75">
      <c r="A54" s="57" t="s">
        <v>192</v>
      </c>
      <c r="B54" s="58" t="s">
        <v>65</v>
      </c>
      <c r="C54" s="57">
        <v>51810.379</v>
      </c>
      <c r="D54" s="57" t="s">
        <v>78</v>
      </c>
      <c r="E54" s="38">
        <f t="shared" si="0"/>
        <v>5896.509407238867</v>
      </c>
      <c r="F54" s="16">
        <f t="shared" si="1"/>
        <v>5896.5</v>
      </c>
      <c r="G54" s="16">
        <f t="shared" si="5"/>
        <v>0.02059000000008382</v>
      </c>
      <c r="H54" s="16"/>
      <c r="I54" s="16">
        <f>+G54</f>
        <v>0.02059000000008382</v>
      </c>
      <c r="J54" s="16"/>
      <c r="K54" s="16"/>
      <c r="L54" s="16"/>
      <c r="M54" s="16"/>
      <c r="N54" s="16"/>
      <c r="O54" s="16">
        <f t="shared" si="7"/>
        <v>-0.0018209602381350776</v>
      </c>
      <c r="P54" s="16"/>
      <c r="Q54" s="19">
        <f t="shared" si="4"/>
        <v>36791.879</v>
      </c>
    </row>
    <row r="55" spans="1:17" ht="12.75">
      <c r="A55" s="57" t="s">
        <v>196</v>
      </c>
      <c r="B55" s="58" t="s">
        <v>65</v>
      </c>
      <c r="C55" s="57">
        <v>52112.3974</v>
      </c>
      <c r="D55" s="57" t="s">
        <v>78</v>
      </c>
      <c r="E55" s="38">
        <f t="shared" si="0"/>
        <v>6034.496742418012</v>
      </c>
      <c r="F55" s="16">
        <f t="shared" si="1"/>
        <v>6034.5</v>
      </c>
      <c r="G55" s="16">
        <f t="shared" si="5"/>
        <v>-0.0071299999981420115</v>
      </c>
      <c r="H55" s="16"/>
      <c r="J55" s="16"/>
      <c r="K55" s="16">
        <f>+G55</f>
        <v>-0.0071299999981420115</v>
      </c>
      <c r="L55" s="16"/>
      <c r="M55" s="16"/>
      <c r="N55" s="16"/>
      <c r="O55" s="16">
        <f t="shared" si="7"/>
        <v>-0.005362385189586677</v>
      </c>
      <c r="P55" s="16"/>
      <c r="Q55" s="19">
        <f t="shared" si="4"/>
        <v>37093.8974</v>
      </c>
    </row>
    <row r="56" spans="1:17" ht="12.75">
      <c r="A56" s="57" t="s">
        <v>196</v>
      </c>
      <c r="B56" s="58" t="s">
        <v>65</v>
      </c>
      <c r="C56" s="57">
        <v>52204.341</v>
      </c>
      <c r="D56" s="57" t="s">
        <v>78</v>
      </c>
      <c r="E56" s="38">
        <f t="shared" si="0"/>
        <v>6076.504290139532</v>
      </c>
      <c r="F56" s="16">
        <f t="shared" si="1"/>
        <v>6076.5</v>
      </c>
      <c r="G56" s="16">
        <f t="shared" si="5"/>
        <v>0.00938999999925727</v>
      </c>
      <c r="H56" s="16"/>
      <c r="I56" s="16">
        <f>+G56</f>
        <v>0.00938999999925727</v>
      </c>
      <c r="J56" s="16"/>
      <c r="K56" s="16"/>
      <c r="L56" s="16"/>
      <c r="M56" s="16"/>
      <c r="N56" s="16"/>
      <c r="O56" s="16">
        <f t="shared" si="7"/>
        <v>-0.006440210174811084</v>
      </c>
      <c r="P56" s="16"/>
      <c r="Q56" s="19">
        <f t="shared" si="4"/>
        <v>37185.841</v>
      </c>
    </row>
    <row r="57" spans="1:17" ht="12.75">
      <c r="A57" s="40" t="s">
        <v>66</v>
      </c>
      <c r="B57" s="41" t="s">
        <v>65</v>
      </c>
      <c r="C57" s="40">
        <v>53215.54</v>
      </c>
      <c r="D57" s="40">
        <v>0.004</v>
      </c>
      <c r="E57" s="38">
        <f t="shared" si="0"/>
        <v>6538.504801849465</v>
      </c>
      <c r="F57" s="16">
        <f t="shared" si="1"/>
        <v>6538.5</v>
      </c>
      <c r="G57" s="16">
        <f t="shared" si="5"/>
        <v>0.010510000000067521</v>
      </c>
      <c r="H57" s="16"/>
      <c r="I57" s="16">
        <f>+G57</f>
        <v>0.010510000000067521</v>
      </c>
      <c r="K57" s="16"/>
      <c r="L57" s="16"/>
      <c r="M57" s="16"/>
      <c r="N57" s="16"/>
      <c r="O57" s="16">
        <f t="shared" si="7"/>
        <v>-0.018296285012279506</v>
      </c>
      <c r="P57" s="16"/>
      <c r="Q57" s="19">
        <f t="shared" si="4"/>
        <v>38197.04</v>
      </c>
    </row>
    <row r="58" spans="1:17" s="16" customFormat="1" ht="12.75">
      <c r="A58" s="42" t="s">
        <v>64</v>
      </c>
      <c r="B58" s="43" t="s">
        <v>65</v>
      </c>
      <c r="C58" s="39">
        <v>55303.53404</v>
      </c>
      <c r="D58" s="39">
        <v>0.0001</v>
      </c>
      <c r="E58" s="38">
        <f t="shared" si="0"/>
        <v>7492.475597832541</v>
      </c>
      <c r="F58" s="16">
        <f t="shared" si="1"/>
        <v>7492.5</v>
      </c>
      <c r="G58" s="16">
        <f t="shared" si="5"/>
        <v>-0.05341000000771601</v>
      </c>
      <c r="K58" s="16">
        <f>+G58</f>
        <v>-0.05341000000771601</v>
      </c>
      <c r="O58" s="16">
        <f t="shared" si="7"/>
        <v>-0.04277830967666235</v>
      </c>
      <c r="Q58" s="19">
        <f t="shared" si="4"/>
        <v>40285.03404</v>
      </c>
    </row>
    <row r="59" spans="1:17" ht="12.75">
      <c r="A59" s="57" t="s">
        <v>215</v>
      </c>
      <c r="B59" s="58" t="s">
        <v>65</v>
      </c>
      <c r="C59" s="57">
        <v>56485.4406</v>
      </c>
      <c r="D59" s="57" t="s">
        <v>78</v>
      </c>
      <c r="E59" s="38">
        <f t="shared" si="0"/>
        <v>8032.469640066887</v>
      </c>
      <c r="F59" s="16">
        <f t="shared" si="1"/>
        <v>8032.5</v>
      </c>
      <c r="G59" s="16">
        <f t="shared" si="5"/>
        <v>-0.06644999999844003</v>
      </c>
      <c r="H59" s="16"/>
      <c r="J59" s="16"/>
      <c r="K59" s="16">
        <f>+G59</f>
        <v>-0.06644999999844003</v>
      </c>
      <c r="L59" s="16"/>
      <c r="M59" s="16"/>
      <c r="N59" s="16"/>
      <c r="O59" s="16">
        <f t="shared" si="7"/>
        <v>-0.05663605948669037</v>
      </c>
      <c r="P59" s="16"/>
      <c r="Q59" s="19">
        <f t="shared" si="4"/>
        <v>41466.9406</v>
      </c>
    </row>
    <row r="60" spans="1:17" ht="12.75">
      <c r="A60" s="37" t="s">
        <v>67</v>
      </c>
      <c r="B60" s="36" t="s">
        <v>65</v>
      </c>
      <c r="C60" s="37">
        <v>56485.4406</v>
      </c>
      <c r="D60" s="37">
        <v>0.0028</v>
      </c>
      <c r="E60" s="38">
        <f t="shared" si="0"/>
        <v>8032.469640066887</v>
      </c>
      <c r="F60" s="16">
        <f t="shared" si="1"/>
        <v>8032.5</v>
      </c>
      <c r="G60" s="16">
        <f t="shared" si="5"/>
        <v>-0.06644999999844003</v>
      </c>
      <c r="H60" s="16"/>
      <c r="I60" s="16"/>
      <c r="K60" s="16">
        <f>+G60</f>
        <v>-0.06644999999844003</v>
      </c>
      <c r="L60" s="16"/>
      <c r="M60" s="16"/>
      <c r="N60" s="16"/>
      <c r="O60" s="16">
        <f t="shared" si="7"/>
        <v>-0.05663605948669037</v>
      </c>
      <c r="P60" s="16"/>
      <c r="Q60" s="19">
        <f t="shared" si="4"/>
        <v>41466.9406</v>
      </c>
    </row>
    <row r="61" spans="2:4" ht="12.75">
      <c r="B61" s="6"/>
      <c r="C61" s="13"/>
      <c r="D61" s="13"/>
    </row>
    <row r="62" spans="2:4" ht="12.75">
      <c r="B62" s="6"/>
      <c r="C62" s="13"/>
      <c r="D62" s="13"/>
    </row>
    <row r="63" spans="2:4" ht="12.75">
      <c r="B63" s="6"/>
      <c r="C63" s="13"/>
      <c r="D63" s="13"/>
    </row>
    <row r="64" spans="2:4" ht="12.75">
      <c r="B64" s="6"/>
      <c r="C64" s="13"/>
      <c r="D64" s="13"/>
    </row>
    <row r="65" spans="2:4" ht="12.75">
      <c r="B65" s="6"/>
      <c r="C65" s="13"/>
      <c r="D65" s="13"/>
    </row>
    <row r="66" spans="2:4" ht="12.75">
      <c r="B66" s="6"/>
      <c r="C66" s="13"/>
      <c r="D66" s="13"/>
    </row>
    <row r="67" spans="2:4" ht="12.75">
      <c r="B67" s="6"/>
      <c r="C67" s="13"/>
      <c r="D67" s="13"/>
    </row>
    <row r="68" spans="2:4" ht="12.75">
      <c r="B68" s="6"/>
      <c r="C68" s="13"/>
      <c r="D68" s="13"/>
    </row>
    <row r="69" spans="2:4" ht="12.75">
      <c r="B69" s="6"/>
      <c r="C69" s="13"/>
      <c r="D69" s="13"/>
    </row>
    <row r="70" spans="2:4" ht="12.75">
      <c r="B70" s="6"/>
      <c r="C70" s="13"/>
      <c r="D70" s="13"/>
    </row>
    <row r="71" spans="2:4" ht="12.75">
      <c r="B71" s="6"/>
      <c r="C71" s="13"/>
      <c r="D71" s="13"/>
    </row>
    <row r="72" spans="2:4" ht="12.75">
      <c r="B72" s="6"/>
      <c r="C72" s="13"/>
      <c r="D72" s="13"/>
    </row>
    <row r="73" spans="2:4" ht="12.75">
      <c r="B73" s="6"/>
      <c r="C73" s="13"/>
      <c r="D73" s="13"/>
    </row>
    <row r="74" spans="2:4" ht="12.75">
      <c r="B74" s="6"/>
      <c r="C74" s="13"/>
      <c r="D74" s="13"/>
    </row>
    <row r="75" spans="2:4" ht="12.75">
      <c r="B75" s="6"/>
      <c r="C75" s="13"/>
      <c r="D75" s="13"/>
    </row>
    <row r="76" spans="2:4" ht="12.75">
      <c r="B76" s="6"/>
      <c r="C76" s="13"/>
      <c r="D76" s="13"/>
    </row>
    <row r="77" spans="2:4" ht="12.75">
      <c r="B77" s="6"/>
      <c r="C77" s="13"/>
      <c r="D77" s="13"/>
    </row>
    <row r="78" spans="2:4" ht="12.75">
      <c r="B78" s="6"/>
      <c r="C78" s="13"/>
      <c r="D78" s="13"/>
    </row>
    <row r="79" spans="2:4" ht="12.75">
      <c r="B79" s="6"/>
      <c r="C79" s="13"/>
      <c r="D79" s="13"/>
    </row>
    <row r="80" spans="2:4" ht="12.75">
      <c r="B80" s="6"/>
      <c r="C80" s="13"/>
      <c r="D80" s="13"/>
    </row>
    <row r="81" spans="2:4" ht="12.75">
      <c r="B81" s="6"/>
      <c r="C81" s="13"/>
      <c r="D81" s="13"/>
    </row>
    <row r="82" spans="2:4" ht="12.75">
      <c r="B82" s="6"/>
      <c r="C82" s="13"/>
      <c r="D82" s="13"/>
    </row>
    <row r="83" spans="2:4" ht="12.75">
      <c r="B83" s="6"/>
      <c r="C83" s="13"/>
      <c r="D83" s="13"/>
    </row>
    <row r="84" spans="2:4" ht="12.75">
      <c r="B84" s="6"/>
      <c r="C84" s="13"/>
      <c r="D84" s="13"/>
    </row>
    <row r="85" spans="2:4" ht="12.75">
      <c r="B85" s="6"/>
      <c r="C85" s="13"/>
      <c r="D85" s="13"/>
    </row>
    <row r="86" spans="2:4" ht="12.75">
      <c r="B86" s="6"/>
      <c r="C86" s="13"/>
      <c r="D86" s="13"/>
    </row>
    <row r="87" spans="2:4" ht="12.75">
      <c r="B87" s="6"/>
      <c r="C87" s="13"/>
      <c r="D87" s="13"/>
    </row>
    <row r="88" spans="2:4" ht="12.75">
      <c r="B88" s="6"/>
      <c r="C88" s="13"/>
      <c r="D88" s="13"/>
    </row>
    <row r="89" spans="2:4" ht="12.75">
      <c r="B89" s="6"/>
      <c r="C89" s="13"/>
      <c r="D89" s="13"/>
    </row>
    <row r="90" spans="2:4" ht="12.75">
      <c r="B90" s="6"/>
      <c r="C90" s="13"/>
      <c r="D90" s="13"/>
    </row>
    <row r="91" spans="2:4" ht="12.75">
      <c r="B91" s="6"/>
      <c r="C91" s="13"/>
      <c r="D91" s="13"/>
    </row>
    <row r="92" spans="2:4" ht="12.75">
      <c r="B92" s="6"/>
      <c r="C92" s="13"/>
      <c r="D92" s="13"/>
    </row>
    <row r="93" spans="2:4" ht="12.75">
      <c r="B93" s="6"/>
      <c r="C93" s="13"/>
      <c r="D93" s="13"/>
    </row>
    <row r="94" spans="2:4" ht="12.75">
      <c r="B94" s="6"/>
      <c r="C94" s="13"/>
      <c r="D94" s="13"/>
    </row>
    <row r="95" spans="2:4" ht="12.75">
      <c r="B95" s="6"/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  <row r="2565" spans="3:4" ht="12.75">
      <c r="C2565" s="13"/>
      <c r="D2565" s="13"/>
    </row>
    <row r="2566" spans="3:4" ht="12.75">
      <c r="C2566" s="13"/>
      <c r="D2566" s="13"/>
    </row>
    <row r="2567" spans="3:4" ht="12.75">
      <c r="C2567" s="13"/>
      <c r="D2567" s="13"/>
    </row>
    <row r="2568" spans="3:4" ht="12.75">
      <c r="C2568" s="13"/>
      <c r="D2568" s="13"/>
    </row>
    <row r="2569" spans="3:4" ht="12.75">
      <c r="C2569" s="13"/>
      <c r="D2569" s="13"/>
    </row>
    <row r="2570" spans="3:4" ht="12.75">
      <c r="C2570" s="13"/>
      <c r="D2570" s="13"/>
    </row>
    <row r="2571" spans="3:4" ht="12.75">
      <c r="C2571" s="13"/>
      <c r="D2571" s="13"/>
    </row>
    <row r="2572" spans="3:4" ht="12.75">
      <c r="C2572" s="13"/>
      <c r="D2572" s="13"/>
    </row>
    <row r="2573" spans="3:4" ht="12.75">
      <c r="C2573" s="13"/>
      <c r="D2573" s="13"/>
    </row>
    <row r="2574" spans="3:4" ht="12.75">
      <c r="C2574" s="13"/>
      <c r="D2574" s="13"/>
    </row>
    <row r="2575" spans="3:4" ht="12.75">
      <c r="C2575" s="13"/>
      <c r="D2575" s="13"/>
    </row>
    <row r="2576" spans="3:4" ht="12.75">
      <c r="C2576" s="13"/>
      <c r="D2576" s="13"/>
    </row>
    <row r="2577" spans="3:4" ht="12.75">
      <c r="C2577" s="13"/>
      <c r="D2577" s="13"/>
    </row>
    <row r="2578" spans="3:4" ht="12.75">
      <c r="C2578" s="13"/>
      <c r="D2578" s="13"/>
    </row>
    <row r="2579" spans="3:4" ht="12.75">
      <c r="C2579" s="13"/>
      <c r="D2579" s="13"/>
    </row>
    <row r="2580" spans="3:4" ht="12.75">
      <c r="C2580" s="13"/>
      <c r="D2580" s="13"/>
    </row>
    <row r="2581" spans="3:4" ht="12.75">
      <c r="C2581" s="13"/>
      <c r="D2581" s="13"/>
    </row>
    <row r="2582" spans="3:4" ht="12.75">
      <c r="C2582" s="13"/>
      <c r="D2582" s="13"/>
    </row>
    <row r="2583" spans="3:4" ht="12.75">
      <c r="C2583" s="13"/>
      <c r="D2583" s="13"/>
    </row>
    <row r="2584" spans="3:4" ht="12.75">
      <c r="C2584" s="13"/>
      <c r="D2584" s="13"/>
    </row>
    <row r="2585" spans="3:4" ht="12.75">
      <c r="C2585" s="13"/>
      <c r="D2585" s="13"/>
    </row>
    <row r="2586" spans="3:4" ht="12.75">
      <c r="C2586" s="13"/>
      <c r="D2586" s="13"/>
    </row>
    <row r="2587" spans="3:4" ht="12.75">
      <c r="C2587" s="13"/>
      <c r="D2587" s="13"/>
    </row>
    <row r="2588" spans="3:4" ht="12.75">
      <c r="C2588" s="13"/>
      <c r="D2588" s="13"/>
    </row>
    <row r="2589" spans="3:4" ht="12.75">
      <c r="C2589" s="13"/>
      <c r="D2589" s="13"/>
    </row>
    <row r="2590" spans="3:4" ht="12.75">
      <c r="C2590" s="13"/>
      <c r="D2590" s="13"/>
    </row>
    <row r="2591" spans="3:4" ht="12.75">
      <c r="C2591" s="13"/>
      <c r="D2591" s="13"/>
    </row>
    <row r="2592" spans="3:4" ht="12.75">
      <c r="C2592" s="13"/>
      <c r="D2592" s="13"/>
    </row>
    <row r="2593" spans="3:4" ht="12.75">
      <c r="C2593" s="13"/>
      <c r="D2593" s="13"/>
    </row>
    <row r="2594" spans="3:4" ht="12.75">
      <c r="C2594" s="13"/>
      <c r="D2594" s="13"/>
    </row>
    <row r="2595" spans="3:4" ht="12.75">
      <c r="C2595" s="13"/>
      <c r="D2595" s="13"/>
    </row>
    <row r="2596" spans="3:4" ht="12.75">
      <c r="C2596" s="13"/>
      <c r="D2596" s="13"/>
    </row>
    <row r="2597" spans="3:4" ht="12.75">
      <c r="C2597" s="13"/>
      <c r="D2597" s="13"/>
    </row>
    <row r="2598" spans="3:4" ht="12.75">
      <c r="C2598" s="13"/>
      <c r="D2598" s="13"/>
    </row>
    <row r="2599" spans="3:4" ht="12.75">
      <c r="C2599" s="13"/>
      <c r="D2599" s="13"/>
    </row>
    <row r="2600" spans="3:4" ht="12.75">
      <c r="C2600" s="13"/>
      <c r="D2600" s="13"/>
    </row>
    <row r="2601" spans="3:4" ht="12.75">
      <c r="C2601" s="13"/>
      <c r="D2601" s="13"/>
    </row>
    <row r="2602" spans="3:4" ht="12.75">
      <c r="C2602" s="13"/>
      <c r="D2602" s="13"/>
    </row>
    <row r="2603" spans="3:4" ht="12.75">
      <c r="C2603" s="13"/>
      <c r="D2603" s="13"/>
    </row>
    <row r="2604" spans="3:4" ht="12.75">
      <c r="C2604" s="13"/>
      <c r="D2604" s="13"/>
    </row>
    <row r="2605" spans="3:4" ht="12.75">
      <c r="C2605" s="13"/>
      <c r="D2605" s="13"/>
    </row>
    <row r="2606" spans="3:4" ht="12.75">
      <c r="C2606" s="13"/>
      <c r="D2606" s="13"/>
    </row>
    <row r="2607" spans="3:4" ht="12.75">
      <c r="C2607" s="13"/>
      <c r="D2607" s="13"/>
    </row>
    <row r="2608" spans="3:4" ht="12.75">
      <c r="C2608" s="13"/>
      <c r="D2608" s="13"/>
    </row>
    <row r="2609" spans="3:4" ht="12.75">
      <c r="C2609" s="13"/>
      <c r="D2609" s="13"/>
    </row>
    <row r="2610" spans="3:4" ht="12.75">
      <c r="C2610" s="13"/>
      <c r="D2610" s="13"/>
    </row>
    <row r="2611" spans="3:4" ht="12.75">
      <c r="C2611" s="13"/>
      <c r="D2611" s="13"/>
    </row>
    <row r="2612" spans="3:4" ht="12.75">
      <c r="C2612" s="13"/>
      <c r="D2612" s="13"/>
    </row>
    <row r="2613" spans="3:4" ht="12.75">
      <c r="C2613" s="13"/>
      <c r="D2613" s="13"/>
    </row>
    <row r="2614" spans="3:4" ht="12.75">
      <c r="C2614" s="13"/>
      <c r="D2614" s="13"/>
    </row>
    <row r="2615" spans="3:4" ht="12.75">
      <c r="C2615" s="13"/>
      <c r="D2615" s="13"/>
    </row>
    <row r="2616" spans="3:4" ht="12.75">
      <c r="C2616" s="13"/>
      <c r="D2616" s="13"/>
    </row>
    <row r="2617" spans="3:4" ht="12.75">
      <c r="C2617" s="13"/>
      <c r="D2617" s="13"/>
    </row>
    <row r="2618" spans="3:4" ht="12.75">
      <c r="C2618" s="13"/>
      <c r="D2618" s="13"/>
    </row>
    <row r="2619" spans="3:4" ht="12.75">
      <c r="C2619" s="13"/>
      <c r="D2619" s="13"/>
    </row>
    <row r="2620" spans="3:4" ht="12.75">
      <c r="C2620" s="13"/>
      <c r="D2620" s="13"/>
    </row>
    <row r="2621" spans="3:4" ht="12.75">
      <c r="C2621" s="13"/>
      <c r="D2621" s="13"/>
    </row>
    <row r="2622" spans="3:4" ht="12.75">
      <c r="C2622" s="13"/>
      <c r="D2622" s="13"/>
    </row>
    <row r="2623" spans="3:4" ht="12.75">
      <c r="C2623" s="13"/>
      <c r="D2623" s="13"/>
    </row>
    <row r="2624" spans="3:4" ht="12.75">
      <c r="C2624" s="13"/>
      <c r="D2624" s="13"/>
    </row>
    <row r="2625" spans="3:4" ht="12.75">
      <c r="C2625" s="13"/>
      <c r="D2625" s="13"/>
    </row>
    <row r="2626" spans="3:4" ht="12.75">
      <c r="C2626" s="13"/>
      <c r="D2626" s="13"/>
    </row>
    <row r="2627" spans="3:4" ht="12.75">
      <c r="C2627" s="13"/>
      <c r="D2627" s="13"/>
    </row>
    <row r="2628" spans="3:4" ht="12.75">
      <c r="C2628" s="13"/>
      <c r="D2628" s="13"/>
    </row>
    <row r="2629" spans="3:4" ht="12.75">
      <c r="C2629" s="13"/>
      <c r="D2629" s="13"/>
    </row>
    <row r="2630" spans="3:4" ht="12.75">
      <c r="C2630" s="13"/>
      <c r="D2630" s="13"/>
    </row>
    <row r="2631" spans="3:4" ht="12.75">
      <c r="C2631" s="13"/>
      <c r="D2631" s="13"/>
    </row>
    <row r="2632" spans="3:4" ht="12.75">
      <c r="C2632" s="13"/>
      <c r="D2632" s="13"/>
    </row>
    <row r="2633" spans="3:4" ht="12.75">
      <c r="C2633" s="13"/>
      <c r="D2633" s="13"/>
    </row>
    <row r="2634" spans="3:4" ht="12.75">
      <c r="C2634" s="13"/>
      <c r="D2634" s="13"/>
    </row>
    <row r="2635" spans="3:4" ht="12.75">
      <c r="C2635" s="13"/>
      <c r="D2635" s="13"/>
    </row>
    <row r="2636" spans="3:4" ht="12.75">
      <c r="C2636" s="13"/>
      <c r="D2636" s="13"/>
    </row>
    <row r="2637" spans="3:4" ht="12.75">
      <c r="C2637" s="13"/>
      <c r="D2637" s="13"/>
    </row>
    <row r="2638" spans="3:4" ht="12.75">
      <c r="C2638" s="13"/>
      <c r="D2638" s="13"/>
    </row>
    <row r="2639" spans="3:4" ht="12.75">
      <c r="C2639" s="13"/>
      <c r="D2639" s="13"/>
    </row>
    <row r="2640" spans="3:4" ht="12.75">
      <c r="C2640" s="13"/>
      <c r="D2640" s="13"/>
    </row>
    <row r="2641" spans="3:4" ht="12.75">
      <c r="C2641" s="13"/>
      <c r="D2641" s="13"/>
    </row>
    <row r="2642" spans="3:4" ht="12.75">
      <c r="C2642" s="13"/>
      <c r="D2642" s="13"/>
    </row>
    <row r="2643" spans="3:4" ht="12.75">
      <c r="C2643" s="13"/>
      <c r="D2643" s="13"/>
    </row>
    <row r="2644" spans="3:4" ht="12.75">
      <c r="C2644" s="13"/>
      <c r="D2644" s="13"/>
    </row>
    <row r="2645" spans="3:4" ht="12.75">
      <c r="C2645" s="13"/>
      <c r="D2645" s="13"/>
    </row>
    <row r="2646" spans="3:4" ht="12.75">
      <c r="C2646" s="13"/>
      <c r="D2646" s="13"/>
    </row>
    <row r="2647" spans="3:4" ht="12.75">
      <c r="C2647" s="13"/>
      <c r="D2647" s="13"/>
    </row>
    <row r="2648" spans="3:4" ht="12.75">
      <c r="C2648" s="13"/>
      <c r="D2648" s="13"/>
    </row>
    <row r="2649" spans="3:4" ht="12.75">
      <c r="C2649" s="13"/>
      <c r="D2649" s="13"/>
    </row>
    <row r="2650" spans="3:4" ht="12.75">
      <c r="C2650" s="13"/>
      <c r="D2650" s="13"/>
    </row>
    <row r="2651" spans="3:4" ht="12.75">
      <c r="C2651" s="13"/>
      <c r="D2651" s="13"/>
    </row>
    <row r="2652" spans="3:4" ht="12.75">
      <c r="C2652" s="13"/>
      <c r="D2652" s="13"/>
    </row>
    <row r="2653" spans="3:4" ht="12.75">
      <c r="C2653" s="13"/>
      <c r="D2653" s="13"/>
    </row>
    <row r="2654" spans="3:4" ht="12.75">
      <c r="C2654" s="13"/>
      <c r="D2654" s="13"/>
    </row>
    <row r="2655" spans="3:4" ht="12.75">
      <c r="C2655" s="13"/>
      <c r="D2655" s="13"/>
    </row>
    <row r="2656" spans="3:4" ht="12.75">
      <c r="C2656" s="13"/>
      <c r="D2656" s="13"/>
    </row>
    <row r="2657" spans="3:4" ht="12.75">
      <c r="C2657" s="13"/>
      <c r="D2657" s="13"/>
    </row>
    <row r="2658" spans="3:4" ht="12.75">
      <c r="C2658" s="13"/>
      <c r="D2658" s="13"/>
    </row>
    <row r="2659" spans="3:4" ht="12.75">
      <c r="C2659" s="13"/>
      <c r="D2659" s="13"/>
    </row>
    <row r="2660" spans="3:4" ht="12.75">
      <c r="C2660" s="13"/>
      <c r="D2660" s="13"/>
    </row>
    <row r="2661" spans="3:4" ht="12.75">
      <c r="C2661" s="13"/>
      <c r="D2661" s="13"/>
    </row>
    <row r="2662" spans="3:4" ht="12.75">
      <c r="C2662" s="13"/>
      <c r="D2662" s="13"/>
    </row>
    <row r="2663" spans="3:4" ht="12.75">
      <c r="C2663" s="13"/>
      <c r="D2663" s="13"/>
    </row>
    <row r="2664" spans="3:4" ht="12.75">
      <c r="C2664" s="13"/>
      <c r="D2664" s="13"/>
    </row>
    <row r="2665" spans="3:4" ht="12.75">
      <c r="C2665" s="13"/>
      <c r="D2665" s="13"/>
    </row>
    <row r="2666" spans="3:4" ht="12.75">
      <c r="C2666" s="13"/>
      <c r="D2666" s="13"/>
    </row>
    <row r="2667" spans="3:4" ht="12.75">
      <c r="C2667" s="13"/>
      <c r="D2667" s="13"/>
    </row>
    <row r="2668" spans="3:4" ht="12.75">
      <c r="C2668" s="13"/>
      <c r="D2668" s="13"/>
    </row>
    <row r="2669" spans="3:4" ht="12.75">
      <c r="C2669" s="13"/>
      <c r="D2669" s="13"/>
    </row>
    <row r="2670" spans="3:4" ht="12.75">
      <c r="C2670" s="13"/>
      <c r="D2670" s="13"/>
    </row>
    <row r="2671" spans="3:4" ht="12.75">
      <c r="C2671" s="13"/>
      <c r="D2671" s="13"/>
    </row>
    <row r="2672" spans="3:4" ht="12.75">
      <c r="C2672" s="13"/>
      <c r="D2672" s="13"/>
    </row>
    <row r="2673" spans="3:4" ht="12.75">
      <c r="C2673" s="13"/>
      <c r="D2673" s="13"/>
    </row>
    <row r="2674" spans="3:4" ht="12.75">
      <c r="C2674" s="13"/>
      <c r="D2674" s="13"/>
    </row>
    <row r="2675" spans="3:4" ht="12.75">
      <c r="C2675" s="13"/>
      <c r="D2675" s="13"/>
    </row>
    <row r="2676" spans="3:4" ht="12.75">
      <c r="C2676" s="13"/>
      <c r="D2676" s="13"/>
    </row>
    <row r="2677" spans="3:4" ht="12.75">
      <c r="C2677" s="13"/>
      <c r="D2677" s="13"/>
    </row>
    <row r="2678" spans="3:4" ht="12.75">
      <c r="C2678" s="13"/>
      <c r="D2678" s="13"/>
    </row>
    <row r="2679" spans="3:4" ht="12.75">
      <c r="C2679" s="13"/>
      <c r="D2679" s="13"/>
    </row>
    <row r="2680" spans="3:4" ht="12.75">
      <c r="C2680" s="13"/>
      <c r="D2680" s="13"/>
    </row>
    <row r="2681" spans="3:4" ht="12.75">
      <c r="C2681" s="13"/>
      <c r="D2681" s="13"/>
    </row>
    <row r="2682" spans="3:4" ht="12.75">
      <c r="C2682" s="13"/>
      <c r="D2682" s="13"/>
    </row>
    <row r="2683" spans="3:4" ht="12.75">
      <c r="C2683" s="13"/>
      <c r="D2683" s="13"/>
    </row>
    <row r="2684" spans="3:4" ht="12.75">
      <c r="C2684" s="13"/>
      <c r="D2684" s="13"/>
    </row>
    <row r="2685" spans="3:4" ht="12.75">
      <c r="C2685" s="13"/>
      <c r="D2685" s="13"/>
    </row>
    <row r="2686" spans="3:4" ht="12.75">
      <c r="C2686" s="13"/>
      <c r="D2686" s="13"/>
    </row>
    <row r="2687" spans="3:4" ht="12.75">
      <c r="C2687" s="13"/>
      <c r="D2687" s="13"/>
    </row>
    <row r="2688" spans="3:4" ht="12.75">
      <c r="C2688" s="13"/>
      <c r="D2688" s="13"/>
    </row>
    <row r="2689" spans="3:4" ht="12.75">
      <c r="C2689" s="13"/>
      <c r="D2689" s="13"/>
    </row>
    <row r="2690" spans="3:4" ht="12.75">
      <c r="C2690" s="13"/>
      <c r="D2690" s="13"/>
    </row>
    <row r="2691" spans="3:4" ht="12.75">
      <c r="C2691" s="13"/>
      <c r="D2691" s="13"/>
    </row>
    <row r="2692" spans="3:4" ht="12.75">
      <c r="C2692" s="13"/>
      <c r="D2692" s="13"/>
    </row>
    <row r="2693" spans="3:4" ht="12.75">
      <c r="C2693" s="13"/>
      <c r="D2693" s="13"/>
    </row>
    <row r="2694" spans="3:4" ht="12.75">
      <c r="C2694" s="13"/>
      <c r="D2694" s="13"/>
    </row>
    <row r="2695" spans="3:4" ht="12.75">
      <c r="C2695" s="13"/>
      <c r="D2695" s="13"/>
    </row>
    <row r="2696" spans="3:4" ht="12.75">
      <c r="C2696" s="13"/>
      <c r="D2696" s="13"/>
    </row>
    <row r="2697" spans="3:4" ht="12.75">
      <c r="C2697" s="13"/>
      <c r="D2697" s="13"/>
    </row>
    <row r="2698" spans="3:4" ht="12.75">
      <c r="C2698" s="13"/>
      <c r="D2698" s="13"/>
    </row>
    <row r="2699" spans="3:4" ht="12.75">
      <c r="C2699" s="13"/>
      <c r="D2699" s="13"/>
    </row>
    <row r="2700" spans="3:4" ht="12.75">
      <c r="C2700" s="13"/>
      <c r="D2700" s="13"/>
    </row>
    <row r="2701" spans="3:4" ht="12.75">
      <c r="C2701" s="13"/>
      <c r="D2701" s="13"/>
    </row>
    <row r="2702" spans="3:4" ht="12.75">
      <c r="C2702" s="13"/>
      <c r="D2702" s="13"/>
    </row>
    <row r="2703" spans="3:4" ht="12.75">
      <c r="C2703" s="13"/>
      <c r="D2703" s="13"/>
    </row>
    <row r="2704" spans="3:4" ht="12.75">
      <c r="C2704" s="13"/>
      <c r="D2704" s="13"/>
    </row>
    <row r="2705" spans="3:4" ht="12.75">
      <c r="C2705" s="13"/>
      <c r="D2705" s="13"/>
    </row>
    <row r="2706" spans="3:4" ht="12.75">
      <c r="C2706" s="13"/>
      <c r="D2706" s="13"/>
    </row>
    <row r="2707" spans="3:4" ht="12.75">
      <c r="C2707" s="13"/>
      <c r="D2707" s="13"/>
    </row>
    <row r="2708" spans="3:4" ht="12.75">
      <c r="C2708" s="13"/>
      <c r="D2708" s="13"/>
    </row>
    <row r="2709" spans="3:4" ht="12.75">
      <c r="C2709" s="13"/>
      <c r="D2709" s="13"/>
    </row>
    <row r="2710" spans="3:4" ht="12.75">
      <c r="C2710" s="13"/>
      <c r="D2710" s="13"/>
    </row>
    <row r="2711" spans="3:4" ht="12.75">
      <c r="C2711" s="13"/>
      <c r="D2711" s="13"/>
    </row>
    <row r="2712" spans="3:4" ht="12.75">
      <c r="C2712" s="13"/>
      <c r="D2712" s="13"/>
    </row>
    <row r="2713" spans="3:4" ht="12.75">
      <c r="C2713" s="13"/>
      <c r="D2713" s="13"/>
    </row>
    <row r="2714" spans="3:4" ht="12.75">
      <c r="C2714" s="13"/>
      <c r="D2714" s="13"/>
    </row>
    <row r="2715" spans="3:4" ht="12.75">
      <c r="C2715" s="13"/>
      <c r="D2715" s="13"/>
    </row>
    <row r="2716" spans="3:4" ht="12.75">
      <c r="C2716" s="13"/>
      <c r="D2716" s="13"/>
    </row>
    <row r="2717" spans="3:4" ht="12.75">
      <c r="C2717" s="13"/>
      <c r="D2717" s="13"/>
    </row>
    <row r="2718" spans="3:4" ht="12.75">
      <c r="C2718" s="13"/>
      <c r="D2718" s="13"/>
    </row>
    <row r="2719" spans="3:4" ht="12.75">
      <c r="C2719" s="13"/>
      <c r="D2719" s="13"/>
    </row>
    <row r="2720" spans="3:4" ht="12.75">
      <c r="C2720" s="13"/>
      <c r="D2720" s="13"/>
    </row>
    <row r="2721" spans="3:4" ht="12.75">
      <c r="C2721" s="13"/>
      <c r="D2721" s="13"/>
    </row>
    <row r="2722" spans="3:4" ht="12.75">
      <c r="C2722" s="13"/>
      <c r="D2722" s="13"/>
    </row>
    <row r="2723" spans="3:4" ht="12.75">
      <c r="C2723" s="13"/>
      <c r="D2723" s="13"/>
    </row>
    <row r="2724" spans="3:4" ht="12.75">
      <c r="C2724" s="13"/>
      <c r="D2724" s="13"/>
    </row>
    <row r="2725" spans="3:4" ht="12.75">
      <c r="C2725" s="13"/>
      <c r="D2725" s="13"/>
    </row>
    <row r="2726" spans="3:4" ht="12.75">
      <c r="C2726" s="13"/>
      <c r="D2726" s="13"/>
    </row>
    <row r="2727" spans="3:4" ht="12.75">
      <c r="C2727" s="13"/>
      <c r="D2727" s="13"/>
    </row>
    <row r="2728" spans="3:4" ht="12.75">
      <c r="C2728" s="13"/>
      <c r="D2728" s="13"/>
    </row>
    <row r="2729" spans="3:4" ht="12.75">
      <c r="C2729" s="13"/>
      <c r="D2729" s="13"/>
    </row>
    <row r="2730" spans="3:4" ht="12.75">
      <c r="C2730" s="13"/>
      <c r="D2730" s="13"/>
    </row>
    <row r="2731" spans="3:4" ht="12.75">
      <c r="C2731" s="13"/>
      <c r="D2731" s="13"/>
    </row>
    <row r="2732" spans="3:4" ht="12.75">
      <c r="C2732" s="13"/>
      <c r="D2732" s="13"/>
    </row>
    <row r="2733" spans="3:4" ht="12.75">
      <c r="C2733" s="13"/>
      <c r="D2733" s="13"/>
    </row>
    <row r="2734" spans="3:4" ht="12.75">
      <c r="C2734" s="13"/>
      <c r="D2734" s="13"/>
    </row>
    <row r="2735" spans="3:4" ht="12.75">
      <c r="C2735" s="13"/>
      <c r="D2735" s="13"/>
    </row>
    <row r="2736" spans="3:4" ht="12.75">
      <c r="C2736" s="13"/>
      <c r="D2736" s="13"/>
    </row>
    <row r="2737" spans="3:4" ht="12.75">
      <c r="C2737" s="13"/>
      <c r="D2737" s="13"/>
    </row>
    <row r="2738" spans="3:4" ht="12.75">
      <c r="C2738" s="13"/>
      <c r="D2738" s="13"/>
    </row>
    <row r="2739" spans="3:4" ht="12.75">
      <c r="C2739" s="13"/>
      <c r="D2739" s="13"/>
    </row>
    <row r="2740" spans="3:4" ht="12.75">
      <c r="C2740" s="13"/>
      <c r="D2740" s="13"/>
    </row>
    <row r="2741" spans="3:4" ht="12.75">
      <c r="C2741" s="13"/>
      <c r="D2741" s="13"/>
    </row>
    <row r="2742" spans="3:4" ht="12.75">
      <c r="C2742" s="13"/>
      <c r="D2742" s="13"/>
    </row>
    <row r="2743" spans="3:4" ht="12.75">
      <c r="C2743" s="13"/>
      <c r="D2743" s="13"/>
    </row>
    <row r="2744" spans="3:4" ht="12.75">
      <c r="C2744" s="13"/>
      <c r="D2744" s="13"/>
    </row>
    <row r="2745" spans="3:4" ht="12.75">
      <c r="C2745" s="13"/>
      <c r="D2745" s="13"/>
    </row>
    <row r="2746" spans="3:4" ht="12.75">
      <c r="C2746" s="13"/>
      <c r="D2746" s="13"/>
    </row>
    <row r="2747" spans="3:4" ht="12.75">
      <c r="C2747" s="13"/>
      <c r="D2747" s="13"/>
    </row>
    <row r="2748" spans="3:4" ht="12.75">
      <c r="C2748" s="13"/>
      <c r="D2748" s="13"/>
    </row>
    <row r="2749" spans="3:4" ht="12.75">
      <c r="C2749" s="13"/>
      <c r="D2749" s="13"/>
    </row>
    <row r="2750" spans="3:4" ht="12.75">
      <c r="C2750" s="13"/>
      <c r="D2750" s="13"/>
    </row>
    <row r="2751" spans="3:4" ht="12.75">
      <c r="C2751" s="13"/>
      <c r="D2751" s="13"/>
    </row>
    <row r="2752" spans="3:4" ht="12.75">
      <c r="C2752" s="13"/>
      <c r="D2752" s="13"/>
    </row>
    <row r="2753" spans="3:4" ht="12.75">
      <c r="C2753" s="13"/>
      <c r="D2753" s="13"/>
    </row>
    <row r="2754" spans="3:4" ht="12.75">
      <c r="C2754" s="13"/>
      <c r="D2754" s="13"/>
    </row>
    <row r="2755" spans="3:4" ht="12.75">
      <c r="C2755" s="13"/>
      <c r="D2755" s="13"/>
    </row>
    <row r="2756" spans="3:4" ht="12.75">
      <c r="C2756" s="13"/>
      <c r="D2756" s="13"/>
    </row>
    <row r="2757" spans="3:4" ht="12.75">
      <c r="C2757" s="13"/>
      <c r="D2757" s="13"/>
    </row>
    <row r="2758" spans="3:4" ht="12.75">
      <c r="C2758" s="13"/>
      <c r="D2758" s="13"/>
    </row>
    <row r="2759" spans="3:4" ht="12.75">
      <c r="C2759" s="13"/>
      <c r="D2759" s="13"/>
    </row>
    <row r="2760" spans="3:4" ht="12.75">
      <c r="C2760" s="13"/>
      <c r="D2760" s="13"/>
    </row>
    <row r="2761" spans="3:4" ht="12.75">
      <c r="C2761" s="13"/>
      <c r="D2761" s="13"/>
    </row>
    <row r="2762" spans="3:4" ht="12.75">
      <c r="C2762" s="13"/>
      <c r="D2762" s="13"/>
    </row>
    <row r="2763" spans="3:4" ht="12.75">
      <c r="C2763" s="13"/>
      <c r="D2763" s="13"/>
    </row>
    <row r="2764" spans="3:4" ht="12.75">
      <c r="C2764" s="13"/>
      <c r="D2764" s="13"/>
    </row>
    <row r="2765" spans="3:4" ht="12.75">
      <c r="C2765" s="13"/>
      <c r="D2765" s="13"/>
    </row>
    <row r="2766" spans="3:4" ht="12.75">
      <c r="C2766" s="13"/>
      <c r="D2766" s="13"/>
    </row>
    <row r="2767" spans="3:4" ht="12.75">
      <c r="C2767" s="13"/>
      <c r="D2767" s="13"/>
    </row>
    <row r="2768" spans="3:4" ht="12.75">
      <c r="C2768" s="13"/>
      <c r="D2768" s="13"/>
    </row>
    <row r="2769" spans="3:4" ht="12.75">
      <c r="C2769" s="13"/>
      <c r="D2769" s="13"/>
    </row>
    <row r="2770" spans="3:4" ht="12.75">
      <c r="C2770" s="13"/>
      <c r="D2770" s="13"/>
    </row>
    <row r="2771" spans="3:4" ht="12.75">
      <c r="C2771" s="13"/>
      <c r="D2771" s="13"/>
    </row>
    <row r="2772" spans="3:4" ht="12.75">
      <c r="C2772" s="13"/>
      <c r="D2772" s="13"/>
    </row>
    <row r="2773" spans="3:4" ht="12.75">
      <c r="C2773" s="13"/>
      <c r="D2773" s="13"/>
    </row>
    <row r="2774" spans="3:4" ht="12.75">
      <c r="C2774" s="13"/>
      <c r="D2774" s="13"/>
    </row>
    <row r="2775" spans="3:4" ht="12.75">
      <c r="C2775" s="13"/>
      <c r="D2775" s="13"/>
    </row>
    <row r="2776" spans="3:4" ht="12.75">
      <c r="C2776" s="13"/>
      <c r="D2776" s="13"/>
    </row>
    <row r="2777" spans="3:4" ht="12.75">
      <c r="C2777" s="13"/>
      <c r="D2777" s="13"/>
    </row>
    <row r="2778" spans="3:4" ht="12.75">
      <c r="C2778" s="13"/>
      <c r="D2778" s="13"/>
    </row>
    <row r="2779" spans="3:4" ht="12.75">
      <c r="C2779" s="13"/>
      <c r="D2779" s="13"/>
    </row>
    <row r="2780" spans="3:4" ht="12.75">
      <c r="C2780" s="13"/>
      <c r="D2780" s="13"/>
    </row>
    <row r="2781" spans="3:4" ht="12.75">
      <c r="C2781" s="13"/>
      <c r="D2781" s="13"/>
    </row>
    <row r="2782" spans="3:4" ht="12.75">
      <c r="C2782" s="13"/>
      <c r="D2782" s="13"/>
    </row>
    <row r="2783" spans="3:4" ht="12.75">
      <c r="C2783" s="13"/>
      <c r="D2783" s="13"/>
    </row>
    <row r="2784" spans="3:4" ht="12.75">
      <c r="C2784" s="13"/>
      <c r="D2784" s="13"/>
    </row>
    <row r="2785" spans="3:4" ht="12.75">
      <c r="C2785" s="13"/>
      <c r="D2785" s="13"/>
    </row>
    <row r="2786" spans="3:4" ht="12.75">
      <c r="C2786" s="13"/>
      <c r="D2786" s="13"/>
    </row>
    <row r="2787" spans="3:4" ht="12.75">
      <c r="C2787" s="13"/>
      <c r="D2787" s="13"/>
    </row>
    <row r="2788" spans="3:4" ht="12.75">
      <c r="C2788" s="13"/>
      <c r="D2788" s="13"/>
    </row>
    <row r="2789" spans="3:4" ht="12.75">
      <c r="C2789" s="13"/>
      <c r="D2789" s="13"/>
    </row>
    <row r="2790" spans="3:4" ht="12.75">
      <c r="C2790" s="13"/>
      <c r="D2790" s="13"/>
    </row>
    <row r="2791" spans="3:4" ht="12.75">
      <c r="C2791" s="13"/>
      <c r="D2791" s="13"/>
    </row>
    <row r="2792" spans="3:4" ht="12.75">
      <c r="C2792" s="13"/>
      <c r="D2792" s="13"/>
    </row>
    <row r="2793" spans="3:4" ht="12.75">
      <c r="C2793" s="13"/>
      <c r="D2793" s="13"/>
    </row>
    <row r="2794" spans="3:4" ht="12.75">
      <c r="C2794" s="13"/>
      <c r="D2794" s="13"/>
    </row>
    <row r="2795" spans="3:4" ht="12.75">
      <c r="C2795" s="13"/>
      <c r="D2795" s="13"/>
    </row>
    <row r="2796" spans="3:4" ht="12.75">
      <c r="C2796" s="13"/>
      <c r="D2796" s="13"/>
    </row>
    <row r="2797" spans="3:4" ht="12.75">
      <c r="C2797" s="13"/>
      <c r="D2797" s="13"/>
    </row>
    <row r="2798" spans="3:4" ht="12.75">
      <c r="C2798" s="13"/>
      <c r="D2798" s="13"/>
    </row>
    <row r="2799" spans="3:4" ht="12.75">
      <c r="C2799" s="13"/>
      <c r="D2799" s="13"/>
    </row>
    <row r="2800" spans="3:4" ht="12.75">
      <c r="C2800" s="13"/>
      <c r="D2800" s="13"/>
    </row>
    <row r="2801" spans="3:4" ht="12.75">
      <c r="C2801" s="13"/>
      <c r="D2801" s="13"/>
    </row>
    <row r="2802" spans="3:4" ht="12.75">
      <c r="C2802" s="13"/>
      <c r="D2802" s="13"/>
    </row>
    <row r="2803" spans="3:4" ht="12.75">
      <c r="C2803" s="13"/>
      <c r="D2803" s="13"/>
    </row>
    <row r="2804" spans="3:4" ht="12.75">
      <c r="C2804" s="13"/>
      <c r="D2804" s="13"/>
    </row>
    <row r="2805" spans="3:4" ht="12.75">
      <c r="C2805" s="13"/>
      <c r="D2805" s="13"/>
    </row>
    <row r="2806" spans="3:4" ht="12.75">
      <c r="C2806" s="13"/>
      <c r="D2806" s="13"/>
    </row>
    <row r="2807" spans="3:4" ht="12.75">
      <c r="C2807" s="13"/>
      <c r="D2807" s="13"/>
    </row>
    <row r="2808" spans="3:4" ht="12.75">
      <c r="C2808" s="13"/>
      <c r="D2808" s="13"/>
    </row>
    <row r="2809" spans="3:4" ht="12.75">
      <c r="C2809" s="13"/>
      <c r="D2809" s="13"/>
    </row>
    <row r="2810" spans="3:4" ht="12.75">
      <c r="C2810" s="13"/>
      <c r="D2810" s="13"/>
    </row>
    <row r="2811" spans="3:4" ht="12.75">
      <c r="C2811" s="13"/>
      <c r="D2811" s="13"/>
    </row>
    <row r="2812" spans="3:4" ht="12.75">
      <c r="C2812" s="13"/>
      <c r="D2812" s="13"/>
    </row>
    <row r="2813" spans="3:4" ht="12.75">
      <c r="C2813" s="13"/>
      <c r="D2813" s="13"/>
    </row>
    <row r="2814" spans="3:4" ht="12.75">
      <c r="C2814" s="13"/>
      <c r="D2814" s="13"/>
    </row>
    <row r="2815" spans="3:4" ht="12.75">
      <c r="C2815" s="13"/>
      <c r="D2815" s="13"/>
    </row>
    <row r="2816" spans="3:4" ht="12.75">
      <c r="C2816" s="13"/>
      <c r="D2816" s="13"/>
    </row>
    <row r="2817" spans="3:4" ht="12.75">
      <c r="C2817" s="13"/>
      <c r="D2817" s="13"/>
    </row>
    <row r="2818" spans="3:4" ht="12.75">
      <c r="C2818" s="13"/>
      <c r="D2818" s="13"/>
    </row>
    <row r="2819" spans="3:4" ht="12.75">
      <c r="C2819" s="13"/>
      <c r="D2819" s="13"/>
    </row>
    <row r="2820" spans="3:4" ht="12.75">
      <c r="C2820" s="13"/>
      <c r="D2820" s="13"/>
    </row>
    <row r="2821" spans="3:4" ht="12.75">
      <c r="C2821" s="13"/>
      <c r="D2821" s="13"/>
    </row>
    <row r="2822" spans="3:4" ht="12.75">
      <c r="C2822" s="13"/>
      <c r="D2822" s="13"/>
    </row>
    <row r="2823" spans="3:4" ht="12.75">
      <c r="C2823" s="13"/>
      <c r="D2823" s="13"/>
    </row>
    <row r="2824" spans="3:4" ht="12.75">
      <c r="C2824" s="13"/>
      <c r="D2824" s="13"/>
    </row>
    <row r="2825" spans="3:4" ht="12.75">
      <c r="C2825" s="13"/>
      <c r="D2825" s="13"/>
    </row>
    <row r="2826" spans="3:4" ht="12.75">
      <c r="C2826" s="13"/>
      <c r="D2826" s="13"/>
    </row>
    <row r="2827" spans="3:4" ht="12.75">
      <c r="C2827" s="13"/>
      <c r="D2827" s="13"/>
    </row>
    <row r="2828" spans="3:4" ht="12.75">
      <c r="C2828" s="13"/>
      <c r="D2828" s="13"/>
    </row>
    <row r="2829" spans="3:4" ht="12.75">
      <c r="C2829" s="13"/>
      <c r="D2829" s="13"/>
    </row>
    <row r="2830" spans="3:4" ht="12.75">
      <c r="C2830" s="13"/>
      <c r="D2830" s="13"/>
    </row>
    <row r="2831" spans="3:4" ht="12.75">
      <c r="C2831" s="13"/>
      <c r="D2831" s="13"/>
    </row>
    <row r="2832" spans="3:4" ht="12.75">
      <c r="C2832" s="13"/>
      <c r="D2832" s="13"/>
    </row>
    <row r="2833" spans="3:4" ht="12.75">
      <c r="C2833" s="13"/>
      <c r="D2833" s="13"/>
    </row>
    <row r="2834" spans="3:4" ht="12.75">
      <c r="C2834" s="13"/>
      <c r="D2834" s="13"/>
    </row>
    <row r="2835" spans="3:4" ht="12.75">
      <c r="C2835" s="13"/>
      <c r="D2835" s="13"/>
    </row>
    <row r="2836" spans="3:4" ht="12.75">
      <c r="C2836" s="13"/>
      <c r="D2836" s="13"/>
    </row>
    <row r="2837" spans="3:4" ht="12.75">
      <c r="C2837" s="13"/>
      <c r="D2837" s="13"/>
    </row>
    <row r="2838" spans="3:4" ht="12.75">
      <c r="C2838" s="13"/>
      <c r="D2838" s="13"/>
    </row>
    <row r="2839" spans="3:4" ht="12.75">
      <c r="C2839" s="13"/>
      <c r="D2839" s="13"/>
    </row>
    <row r="2840" spans="3:4" ht="12.75">
      <c r="C2840" s="13"/>
      <c r="D2840" s="13"/>
    </row>
    <row r="2841" spans="3:4" ht="12.75">
      <c r="C2841" s="13"/>
      <c r="D2841" s="13"/>
    </row>
    <row r="2842" spans="3:4" ht="12.75">
      <c r="C2842" s="13"/>
      <c r="D2842" s="13"/>
    </row>
    <row r="2843" spans="3:4" ht="12.75">
      <c r="C2843" s="13"/>
      <c r="D2843" s="13"/>
    </row>
    <row r="2844" spans="3:4" ht="12.75">
      <c r="C2844" s="13"/>
      <c r="D2844" s="13"/>
    </row>
    <row r="2845" spans="3:4" ht="12.75">
      <c r="C2845" s="13"/>
      <c r="D2845" s="13"/>
    </row>
    <row r="2846" spans="3:4" ht="12.75">
      <c r="C2846" s="13"/>
      <c r="D2846" s="13"/>
    </row>
    <row r="2847" spans="3:4" ht="12.75">
      <c r="C2847" s="13"/>
      <c r="D2847" s="13"/>
    </row>
    <row r="2848" spans="3:4" ht="12.75">
      <c r="C2848" s="13"/>
      <c r="D2848" s="13"/>
    </row>
    <row r="2849" spans="3:4" ht="12.75">
      <c r="C2849" s="13"/>
      <c r="D2849" s="13"/>
    </row>
    <row r="2850" spans="3:4" ht="12.75">
      <c r="C2850" s="13"/>
      <c r="D2850" s="13"/>
    </row>
    <row r="2851" spans="3:4" ht="12.75">
      <c r="C2851" s="13"/>
      <c r="D2851" s="13"/>
    </row>
    <row r="2852" spans="3:4" ht="12.75">
      <c r="C2852" s="13"/>
      <c r="D2852" s="13"/>
    </row>
    <row r="2853" spans="3:4" ht="12.75">
      <c r="C2853" s="13"/>
      <c r="D2853" s="13"/>
    </row>
    <row r="2854" spans="3:4" ht="12.75">
      <c r="C2854" s="13"/>
      <c r="D2854" s="13"/>
    </row>
    <row r="2855" spans="3:4" ht="12.75">
      <c r="C2855" s="13"/>
      <c r="D2855" s="13"/>
    </row>
    <row r="2856" spans="3:4" ht="12.75">
      <c r="C2856" s="13"/>
      <c r="D2856" s="13"/>
    </row>
    <row r="2857" spans="3:4" ht="12.75">
      <c r="C2857" s="13"/>
      <c r="D2857" s="13"/>
    </row>
    <row r="2858" spans="3:4" ht="12.75">
      <c r="C2858" s="13"/>
      <c r="D2858" s="13"/>
    </row>
    <row r="2859" spans="3:4" ht="12.75">
      <c r="C2859" s="13"/>
      <c r="D2859" s="13"/>
    </row>
    <row r="2860" spans="3:4" ht="12.75">
      <c r="C2860" s="13"/>
      <c r="D2860" s="13"/>
    </row>
    <row r="2861" spans="3:4" ht="12.75">
      <c r="C2861" s="13"/>
      <c r="D2861" s="13"/>
    </row>
    <row r="2862" spans="3:4" ht="12.75">
      <c r="C2862" s="13"/>
      <c r="D2862" s="13"/>
    </row>
    <row r="2863" spans="3:4" ht="12.75">
      <c r="C2863" s="13"/>
      <c r="D2863" s="13"/>
    </row>
    <row r="2864" spans="3:4" ht="12.75">
      <c r="C2864" s="13"/>
      <c r="D2864" s="13"/>
    </row>
    <row r="2865" spans="3:4" ht="12.75">
      <c r="C2865" s="13"/>
      <c r="D2865" s="13"/>
    </row>
    <row r="2866" spans="3:4" ht="12.75">
      <c r="C2866" s="13"/>
      <c r="D2866" s="13"/>
    </row>
    <row r="2867" spans="3:4" ht="12.75">
      <c r="C2867" s="13"/>
      <c r="D2867" s="13"/>
    </row>
    <row r="2868" spans="3:4" ht="12.75">
      <c r="C2868" s="13"/>
      <c r="D2868" s="13"/>
    </row>
    <row r="2869" spans="3:4" ht="12.75">
      <c r="C2869" s="13"/>
      <c r="D2869" s="13"/>
    </row>
    <row r="2870" spans="3:4" ht="12.75">
      <c r="C2870" s="13"/>
      <c r="D2870" s="13"/>
    </row>
    <row r="2871" spans="3:4" ht="12.75">
      <c r="C2871" s="13"/>
      <c r="D2871" s="13"/>
    </row>
    <row r="2872" spans="3:4" ht="12.75">
      <c r="C2872" s="13"/>
      <c r="D2872" s="13"/>
    </row>
    <row r="2873" spans="3:4" ht="12.75">
      <c r="C2873" s="13"/>
      <c r="D2873" s="13"/>
    </row>
    <row r="2874" spans="3:4" ht="12.75">
      <c r="C2874" s="13"/>
      <c r="D2874" s="13"/>
    </row>
    <row r="2875" spans="3:4" ht="12.75">
      <c r="C2875" s="13"/>
      <c r="D2875" s="13"/>
    </row>
    <row r="2876" spans="3:4" ht="12.75">
      <c r="C2876" s="13"/>
      <c r="D2876" s="13"/>
    </row>
    <row r="2877" spans="3:4" ht="12.75">
      <c r="C2877" s="13"/>
      <c r="D2877" s="13"/>
    </row>
    <row r="2878" spans="3:4" ht="12.75">
      <c r="C2878" s="13"/>
      <c r="D2878" s="13"/>
    </row>
    <row r="2879" spans="3:4" ht="12.75">
      <c r="C2879" s="13"/>
      <c r="D2879" s="13"/>
    </row>
    <row r="2880" spans="3:4" ht="12.75">
      <c r="C2880" s="13"/>
      <c r="D2880" s="13"/>
    </row>
    <row r="2881" spans="3:4" ht="12.75">
      <c r="C2881" s="13"/>
      <c r="D2881" s="13"/>
    </row>
    <row r="2882" spans="3:4" ht="12.75">
      <c r="C2882" s="13"/>
      <c r="D2882" s="13"/>
    </row>
    <row r="2883" spans="3:4" ht="12.75">
      <c r="C2883" s="13"/>
      <c r="D2883" s="13"/>
    </row>
    <row r="2884" spans="3:4" ht="12.75">
      <c r="C2884" s="13"/>
      <c r="D2884" s="13"/>
    </row>
    <row r="2885" spans="3:4" ht="12.75">
      <c r="C2885" s="13"/>
      <c r="D2885" s="13"/>
    </row>
    <row r="2886" spans="3:4" ht="12.75">
      <c r="C2886" s="13"/>
      <c r="D2886" s="13"/>
    </row>
    <row r="2887" spans="3:4" ht="12.75">
      <c r="C2887" s="13"/>
      <c r="D2887" s="13"/>
    </row>
    <row r="2888" spans="3:4" ht="12.75">
      <c r="C2888" s="13"/>
      <c r="D2888" s="13"/>
    </row>
    <row r="2889" spans="3:4" ht="12.75">
      <c r="C2889" s="13"/>
      <c r="D2889" s="13"/>
    </row>
    <row r="2890" spans="3:4" ht="12.75">
      <c r="C2890" s="13"/>
      <c r="D2890" s="13"/>
    </row>
    <row r="2891" spans="3:4" ht="12.75">
      <c r="C2891" s="13"/>
      <c r="D2891" s="13"/>
    </row>
    <row r="2892" spans="3:4" ht="12.75">
      <c r="C2892" s="13"/>
      <c r="D2892" s="13"/>
    </row>
    <row r="2893" spans="3:4" ht="12.75">
      <c r="C2893" s="13"/>
      <c r="D2893" s="13"/>
    </row>
    <row r="2894" spans="3:4" ht="12.75">
      <c r="C2894" s="13"/>
      <c r="D2894" s="13"/>
    </row>
    <row r="2895" spans="3:4" ht="12.75">
      <c r="C2895" s="13"/>
      <c r="D2895" s="13"/>
    </row>
    <row r="2896" spans="3:4" ht="12.75">
      <c r="C2896" s="13"/>
      <c r="D2896" s="13"/>
    </row>
    <row r="2897" spans="3:4" ht="12.75">
      <c r="C2897" s="13"/>
      <c r="D2897" s="13"/>
    </row>
    <row r="2898" spans="3:4" ht="12.75">
      <c r="C2898" s="13"/>
      <c r="D2898" s="13"/>
    </row>
    <row r="2899" spans="3:4" ht="12.75">
      <c r="C2899" s="13"/>
      <c r="D2899" s="13"/>
    </row>
    <row r="2900" spans="3:4" ht="12.75">
      <c r="C2900" s="13"/>
      <c r="D2900" s="13"/>
    </row>
    <row r="2901" spans="3:4" ht="12.75">
      <c r="C2901" s="13"/>
      <c r="D2901" s="13"/>
    </row>
    <row r="2902" spans="3:4" ht="12.75">
      <c r="C2902" s="13"/>
      <c r="D2902" s="13"/>
    </row>
    <row r="2903" spans="3:4" ht="12.75">
      <c r="C2903" s="13"/>
      <c r="D2903" s="13"/>
    </row>
    <row r="2904" spans="3:4" ht="12.75">
      <c r="C2904" s="13"/>
      <c r="D2904" s="13"/>
    </row>
    <row r="2905" spans="3:4" ht="12.75">
      <c r="C2905" s="13"/>
      <c r="D2905" s="13"/>
    </row>
    <row r="2906" spans="3:4" ht="12.75">
      <c r="C2906" s="13"/>
      <c r="D2906" s="13"/>
    </row>
    <row r="2907" spans="3:4" ht="12.75">
      <c r="C2907" s="13"/>
      <c r="D2907" s="13"/>
    </row>
    <row r="2908" spans="3:4" ht="12.75">
      <c r="C2908" s="13"/>
      <c r="D2908" s="13"/>
    </row>
    <row r="2909" spans="3:4" ht="12.75">
      <c r="C2909" s="13"/>
      <c r="D2909" s="13"/>
    </row>
    <row r="2910" spans="3:4" ht="12.75">
      <c r="C2910" s="13"/>
      <c r="D2910" s="13"/>
    </row>
    <row r="2911" spans="3:4" ht="12.75">
      <c r="C2911" s="13"/>
      <c r="D2911" s="13"/>
    </row>
    <row r="2912" spans="3:4" ht="12.75">
      <c r="C2912" s="13"/>
      <c r="D2912" s="13"/>
    </row>
    <row r="2913" spans="3:4" ht="12.75">
      <c r="C2913" s="13"/>
      <c r="D2913" s="13"/>
    </row>
    <row r="2914" spans="3:4" ht="12.75">
      <c r="C2914" s="13"/>
      <c r="D2914" s="13"/>
    </row>
    <row r="2915" spans="3:4" ht="12.75">
      <c r="C2915" s="13"/>
      <c r="D2915" s="13"/>
    </row>
    <row r="2916" spans="3:4" ht="12.75">
      <c r="C2916" s="13"/>
      <c r="D2916" s="13"/>
    </row>
    <row r="2917" spans="3:4" ht="12.75">
      <c r="C2917" s="13"/>
      <c r="D2917" s="13"/>
    </row>
    <row r="2918" spans="3:4" ht="12.75">
      <c r="C2918" s="13"/>
      <c r="D2918" s="13"/>
    </row>
    <row r="2919" spans="3:4" ht="12.75">
      <c r="C2919" s="13"/>
      <c r="D2919" s="13"/>
    </row>
    <row r="2920" spans="3:4" ht="12.75">
      <c r="C2920" s="13"/>
      <c r="D2920" s="13"/>
    </row>
    <row r="2921" spans="3:4" ht="12.75">
      <c r="C2921" s="13"/>
      <c r="D2921" s="13"/>
    </row>
    <row r="2922" spans="3:4" ht="12.75">
      <c r="C2922" s="13"/>
      <c r="D2922" s="13"/>
    </row>
    <row r="2923" spans="3:4" ht="12.75">
      <c r="C2923" s="13"/>
      <c r="D2923" s="13"/>
    </row>
    <row r="2924" spans="3:4" ht="12.75">
      <c r="C2924" s="13"/>
      <c r="D2924" s="13"/>
    </row>
    <row r="2925" spans="3:4" ht="12.75">
      <c r="C2925" s="13"/>
      <c r="D2925" s="13"/>
    </row>
    <row r="2926" spans="3:4" ht="12.75">
      <c r="C2926" s="13"/>
      <c r="D2926" s="13"/>
    </row>
    <row r="2927" spans="3:4" ht="12.75">
      <c r="C2927" s="13"/>
      <c r="D2927" s="13"/>
    </row>
    <row r="2928" spans="3:4" ht="12.75">
      <c r="C2928" s="13"/>
      <c r="D2928" s="13"/>
    </row>
    <row r="2929" spans="3:4" ht="12.75">
      <c r="C2929" s="13"/>
      <c r="D2929" s="13"/>
    </row>
    <row r="2930" spans="3:4" ht="12.75">
      <c r="C2930" s="13"/>
      <c r="D2930" s="13"/>
    </row>
    <row r="2931" spans="3:4" ht="12.75">
      <c r="C2931" s="13"/>
      <c r="D2931" s="13"/>
    </row>
    <row r="2932" spans="3:4" ht="12.75">
      <c r="C2932" s="13"/>
      <c r="D2932" s="13"/>
    </row>
    <row r="2933" spans="3:4" ht="12.75">
      <c r="C2933" s="13"/>
      <c r="D2933" s="13"/>
    </row>
    <row r="2934" spans="3:4" ht="12.75">
      <c r="C2934" s="13"/>
      <c r="D2934" s="13"/>
    </row>
    <row r="2935" spans="3:4" ht="12.75">
      <c r="C2935" s="13"/>
      <c r="D2935" s="13"/>
    </row>
    <row r="2936" spans="3:4" ht="12.75">
      <c r="C2936" s="13"/>
      <c r="D2936" s="13"/>
    </row>
    <row r="2937" spans="3:4" ht="12.75">
      <c r="C2937" s="13"/>
      <c r="D2937" s="13"/>
    </row>
    <row r="2938" spans="3:4" ht="12.75">
      <c r="C2938" s="13"/>
      <c r="D2938" s="13"/>
    </row>
    <row r="2939" spans="3:4" ht="12.75">
      <c r="C2939" s="13"/>
      <c r="D2939" s="13"/>
    </row>
    <row r="2940" spans="3:4" ht="12.75">
      <c r="C2940" s="13"/>
      <c r="D2940" s="13"/>
    </row>
    <row r="2941" spans="3:4" ht="12.75">
      <c r="C2941" s="13"/>
      <c r="D2941" s="13"/>
    </row>
    <row r="2942" spans="3:4" ht="12.75">
      <c r="C2942" s="13"/>
      <c r="D2942" s="13"/>
    </row>
    <row r="2943" spans="3:4" ht="12.75">
      <c r="C2943" s="13"/>
      <c r="D2943" s="13"/>
    </row>
    <row r="2944" spans="3:4" ht="12.75">
      <c r="C2944" s="13"/>
      <c r="D2944" s="13"/>
    </row>
    <row r="2945" spans="3:4" ht="12.75">
      <c r="C2945" s="13"/>
      <c r="D2945" s="13"/>
    </row>
    <row r="2946" spans="3:4" ht="12.75">
      <c r="C2946" s="13"/>
      <c r="D2946" s="13"/>
    </row>
    <row r="2947" spans="3:4" ht="12.75">
      <c r="C2947" s="13"/>
      <c r="D2947" s="13"/>
    </row>
    <row r="2948" spans="3:4" ht="12.75">
      <c r="C2948" s="13"/>
      <c r="D2948" s="13"/>
    </row>
    <row r="2949" spans="3:4" ht="12.75">
      <c r="C2949" s="13"/>
      <c r="D2949" s="13"/>
    </row>
    <row r="2950" spans="3:4" ht="12.75">
      <c r="C2950" s="13"/>
      <c r="D2950" s="13"/>
    </row>
    <row r="2951" spans="3:4" ht="12.75">
      <c r="C2951" s="13"/>
      <c r="D2951" s="13"/>
    </row>
    <row r="2952" spans="3:4" ht="12.75">
      <c r="C2952" s="13"/>
      <c r="D2952" s="13"/>
    </row>
    <row r="2953" spans="3:4" ht="12.75">
      <c r="C2953" s="13"/>
      <c r="D2953" s="13"/>
    </row>
    <row r="2954" spans="3:4" ht="12.75">
      <c r="C2954" s="13"/>
      <c r="D2954" s="13"/>
    </row>
    <row r="2955" spans="3:4" ht="12.75">
      <c r="C2955" s="13"/>
      <c r="D2955" s="13"/>
    </row>
    <row r="2956" spans="3:4" ht="12.75">
      <c r="C2956" s="13"/>
      <c r="D2956" s="13"/>
    </row>
    <row r="2957" spans="3:4" ht="12.75">
      <c r="C2957" s="13"/>
      <c r="D2957" s="13"/>
    </row>
    <row r="2958" spans="3:4" ht="12.75">
      <c r="C2958" s="13"/>
      <c r="D2958" s="13"/>
    </row>
    <row r="2959" spans="3:4" ht="12.75">
      <c r="C2959" s="13"/>
      <c r="D2959" s="13"/>
    </row>
    <row r="2960" spans="3:4" ht="12.75">
      <c r="C2960" s="13"/>
      <c r="D2960" s="13"/>
    </row>
    <row r="2961" spans="3:4" ht="12.75">
      <c r="C2961" s="13"/>
      <c r="D2961" s="13"/>
    </row>
    <row r="2962" spans="3:4" ht="12.75">
      <c r="C2962" s="13"/>
      <c r="D2962" s="13"/>
    </row>
    <row r="2963" spans="3:4" ht="12.75">
      <c r="C2963" s="13"/>
      <c r="D2963" s="13"/>
    </row>
    <row r="2964" spans="3:4" ht="12.75">
      <c r="C2964" s="13"/>
      <c r="D2964" s="13"/>
    </row>
    <row r="2965" spans="3:4" ht="12.75">
      <c r="C2965" s="13"/>
      <c r="D2965" s="13"/>
    </row>
    <row r="2966" spans="3:4" ht="12.75">
      <c r="C2966" s="13"/>
      <c r="D2966" s="13"/>
    </row>
    <row r="2967" spans="3:4" ht="12.75">
      <c r="C2967" s="13"/>
      <c r="D2967" s="13"/>
    </row>
    <row r="2968" spans="3:4" ht="12.75">
      <c r="C2968" s="13"/>
      <c r="D2968" s="13"/>
    </row>
    <row r="2969" spans="3:4" ht="12.75">
      <c r="C2969" s="13"/>
      <c r="D2969" s="13"/>
    </row>
    <row r="2970" spans="3:4" ht="12.75">
      <c r="C2970" s="13"/>
      <c r="D2970" s="13"/>
    </row>
    <row r="2971" spans="3:4" ht="12.75">
      <c r="C2971" s="13"/>
      <c r="D2971" s="13"/>
    </row>
    <row r="2972" spans="3:4" ht="12.75">
      <c r="C2972" s="13"/>
      <c r="D2972" s="13"/>
    </row>
    <row r="2973" spans="3:4" ht="12.75">
      <c r="C2973" s="13"/>
      <c r="D2973" s="13"/>
    </row>
    <row r="2974" spans="3:4" ht="12.75">
      <c r="C2974" s="13"/>
      <c r="D2974" s="13"/>
    </row>
    <row r="2975" spans="3:4" ht="12.75">
      <c r="C2975" s="13"/>
      <c r="D2975" s="13"/>
    </row>
    <row r="2976" spans="3:4" ht="12.75">
      <c r="C2976" s="13"/>
      <c r="D2976" s="13"/>
    </row>
    <row r="2977" spans="3:4" ht="12.75">
      <c r="C2977" s="13"/>
      <c r="D2977" s="13"/>
    </row>
    <row r="2978" spans="3:4" ht="12.75">
      <c r="C2978" s="13"/>
      <c r="D2978" s="13"/>
    </row>
    <row r="2979" spans="3:4" ht="12.75">
      <c r="C2979" s="13"/>
      <c r="D2979" s="13"/>
    </row>
    <row r="2980" spans="3:4" ht="12.75">
      <c r="C2980" s="13"/>
      <c r="D2980" s="13"/>
    </row>
    <row r="2981" spans="3:4" ht="12.75">
      <c r="C2981" s="13"/>
      <c r="D2981" s="13"/>
    </row>
    <row r="2982" spans="3:4" ht="12.75">
      <c r="C2982" s="13"/>
      <c r="D2982" s="13"/>
    </row>
    <row r="2983" spans="3:4" ht="12.75">
      <c r="C2983" s="13"/>
      <c r="D2983" s="13"/>
    </row>
    <row r="2984" spans="3:4" ht="12.75">
      <c r="C2984" s="13"/>
      <c r="D2984" s="13"/>
    </row>
    <row r="2985" spans="3:4" ht="12.75">
      <c r="C2985" s="13"/>
      <c r="D2985" s="13"/>
    </row>
    <row r="2986" spans="3:4" ht="12.75">
      <c r="C2986" s="13"/>
      <c r="D2986" s="13"/>
    </row>
    <row r="2987" spans="3:4" ht="12.75">
      <c r="C2987" s="13"/>
      <c r="D2987" s="13"/>
    </row>
    <row r="2988" spans="3:4" ht="12.75">
      <c r="C2988" s="13"/>
      <c r="D2988" s="13"/>
    </row>
    <row r="2989" spans="3:4" ht="12.75">
      <c r="C2989" s="13"/>
      <c r="D2989" s="13"/>
    </row>
    <row r="2990" spans="3:4" ht="12.75">
      <c r="C2990" s="13"/>
      <c r="D2990" s="13"/>
    </row>
    <row r="2991" spans="3:4" ht="12.75">
      <c r="C2991" s="13"/>
      <c r="D2991" s="13"/>
    </row>
    <row r="2992" spans="3:4" ht="12.75">
      <c r="C2992" s="13"/>
      <c r="D2992" s="13"/>
    </row>
    <row r="2993" spans="3:4" ht="12.75">
      <c r="C2993" s="13"/>
      <c r="D2993" s="13"/>
    </row>
    <row r="2994" spans="3:4" ht="12.75">
      <c r="C2994" s="13"/>
      <c r="D2994" s="13"/>
    </row>
    <row r="2995" spans="3:4" ht="12.75">
      <c r="C2995" s="13"/>
      <c r="D2995" s="13"/>
    </row>
    <row r="2996" spans="3:4" ht="12.75">
      <c r="C2996" s="13"/>
      <c r="D2996" s="13"/>
    </row>
    <row r="2997" spans="3:4" ht="12.75">
      <c r="C2997" s="13"/>
      <c r="D2997" s="13"/>
    </row>
    <row r="2998" spans="3:4" ht="12.75">
      <c r="C2998" s="13"/>
      <c r="D2998" s="13"/>
    </row>
    <row r="2999" spans="3:4" ht="12.75">
      <c r="C2999" s="13"/>
      <c r="D2999" s="13"/>
    </row>
    <row r="3000" spans="3:4" ht="12.75">
      <c r="C3000" s="13"/>
      <c r="D3000" s="13"/>
    </row>
    <row r="3001" spans="3:4" ht="12.75">
      <c r="C3001" s="13"/>
      <c r="D3001" s="13"/>
    </row>
    <row r="3002" spans="3:4" ht="12.75">
      <c r="C3002" s="13"/>
      <c r="D3002" s="13"/>
    </row>
    <row r="3003" spans="3:4" ht="12.75">
      <c r="C3003" s="13"/>
      <c r="D3003" s="13"/>
    </row>
    <row r="3004" spans="3:4" ht="12.75">
      <c r="C3004" s="13"/>
      <c r="D3004" s="13"/>
    </row>
    <row r="3005" spans="3:4" ht="12.75">
      <c r="C3005" s="13"/>
      <c r="D3005" s="13"/>
    </row>
    <row r="3006" spans="3:4" ht="12.75">
      <c r="C3006" s="13"/>
      <c r="D3006" s="13"/>
    </row>
    <row r="3007" spans="3:4" ht="12.75">
      <c r="C3007" s="13"/>
      <c r="D3007" s="13"/>
    </row>
    <row r="3008" spans="3:4" ht="12.75">
      <c r="C3008" s="13"/>
      <c r="D3008" s="13"/>
    </row>
    <row r="3009" spans="3:4" ht="12.75">
      <c r="C3009" s="13"/>
      <c r="D3009" s="13"/>
    </row>
    <row r="3010" spans="3:4" ht="12.75">
      <c r="C3010" s="13"/>
      <c r="D3010" s="13"/>
    </row>
    <row r="3011" spans="3:4" ht="12.75">
      <c r="C3011" s="13"/>
      <c r="D3011" s="13"/>
    </row>
    <row r="3012" spans="3:4" ht="12.75">
      <c r="C3012" s="13"/>
      <c r="D3012" s="13"/>
    </row>
    <row r="3013" spans="3:4" ht="12.75">
      <c r="C3013" s="13"/>
      <c r="D3013" s="13"/>
    </row>
    <row r="3014" spans="3:4" ht="12.75">
      <c r="C3014" s="13"/>
      <c r="D3014" s="13"/>
    </row>
    <row r="3015" spans="3:4" ht="12.75">
      <c r="C3015" s="13"/>
      <c r="D3015" s="13"/>
    </row>
    <row r="3016" spans="3:4" ht="12.75">
      <c r="C3016" s="13"/>
      <c r="D3016" s="13"/>
    </row>
    <row r="3017" spans="3:4" ht="12.75">
      <c r="C3017" s="13"/>
      <c r="D3017" s="13"/>
    </row>
    <row r="3018" spans="3:4" ht="12.75">
      <c r="C3018" s="13"/>
      <c r="D3018" s="13"/>
    </row>
    <row r="3019" spans="3:4" ht="12.75">
      <c r="C3019" s="13"/>
      <c r="D3019" s="13"/>
    </row>
    <row r="3020" spans="3:4" ht="12.75">
      <c r="C3020" s="13"/>
      <c r="D3020" s="13"/>
    </row>
    <row r="3021" spans="3:4" ht="12.75">
      <c r="C3021" s="13"/>
      <c r="D3021" s="13"/>
    </row>
    <row r="3022" spans="3:4" ht="12.75">
      <c r="C3022" s="13"/>
      <c r="D3022" s="13"/>
    </row>
    <row r="3023" spans="3:4" ht="12.75">
      <c r="C3023" s="13"/>
      <c r="D3023" s="13"/>
    </row>
    <row r="3024" spans="3:4" ht="12.75">
      <c r="C3024" s="13"/>
      <c r="D3024" s="13"/>
    </row>
    <row r="3025" spans="3:4" ht="12.75">
      <c r="C3025" s="13"/>
      <c r="D3025" s="13"/>
    </row>
    <row r="3026" spans="3:4" ht="12.75">
      <c r="C3026" s="13"/>
      <c r="D3026" s="13"/>
    </row>
    <row r="3027" spans="3:4" ht="12.75">
      <c r="C3027" s="13"/>
      <c r="D3027" s="13"/>
    </row>
    <row r="3028" spans="3:4" ht="12.75">
      <c r="C3028" s="13"/>
      <c r="D3028" s="13"/>
    </row>
    <row r="3029" spans="3:4" ht="12.75">
      <c r="C3029" s="13"/>
      <c r="D3029" s="13"/>
    </row>
    <row r="3030" spans="3:4" ht="12.75">
      <c r="C3030" s="13"/>
      <c r="D3030" s="13"/>
    </row>
    <row r="3031" spans="3:4" ht="12.75">
      <c r="C3031" s="13"/>
      <c r="D3031" s="13"/>
    </row>
    <row r="3032" spans="3:4" ht="12.75">
      <c r="C3032" s="13"/>
      <c r="D3032" s="13"/>
    </row>
    <row r="3033" spans="3:4" ht="12.75">
      <c r="C3033" s="13"/>
      <c r="D3033" s="13"/>
    </row>
    <row r="3034" spans="3:4" ht="12.75">
      <c r="C3034" s="13"/>
      <c r="D3034" s="13"/>
    </row>
    <row r="3035" spans="3:4" ht="12.75">
      <c r="C3035" s="13"/>
      <c r="D3035" s="13"/>
    </row>
    <row r="3036" spans="3:4" ht="12.75">
      <c r="C3036" s="13"/>
      <c r="D3036" s="13"/>
    </row>
    <row r="3037" spans="3:4" ht="12.75">
      <c r="C3037" s="13"/>
      <c r="D3037" s="13"/>
    </row>
    <row r="3038" spans="3:4" ht="12.75">
      <c r="C3038" s="13"/>
      <c r="D3038" s="13"/>
    </row>
    <row r="3039" spans="3:4" ht="12.75">
      <c r="C3039" s="13"/>
      <c r="D3039" s="13"/>
    </row>
    <row r="3040" spans="3:4" ht="12.75">
      <c r="C3040" s="13"/>
      <c r="D3040" s="13"/>
    </row>
    <row r="3041" spans="3:4" ht="12.75">
      <c r="C3041" s="13"/>
      <c r="D3041" s="13"/>
    </row>
    <row r="3042" spans="3:4" ht="12.75">
      <c r="C3042" s="13"/>
      <c r="D3042" s="13"/>
    </row>
    <row r="3043" spans="3:4" ht="12.75">
      <c r="C3043" s="13"/>
      <c r="D3043" s="13"/>
    </row>
    <row r="3044" spans="3:4" ht="12.75">
      <c r="C3044" s="13"/>
      <c r="D3044" s="13"/>
    </row>
    <row r="3045" spans="3:4" ht="12.75">
      <c r="C3045" s="13"/>
      <c r="D3045" s="13"/>
    </row>
    <row r="3046" spans="3:4" ht="12.75">
      <c r="C3046" s="13"/>
      <c r="D3046" s="13"/>
    </row>
    <row r="3047" spans="3:4" ht="12.75">
      <c r="C3047" s="13"/>
      <c r="D3047" s="13"/>
    </row>
    <row r="3048" spans="3:4" ht="12.75">
      <c r="C3048" s="13"/>
      <c r="D3048" s="13"/>
    </row>
    <row r="3049" spans="3:4" ht="12.75">
      <c r="C3049" s="13"/>
      <c r="D3049" s="13"/>
    </row>
    <row r="3050" spans="3:4" ht="12.75">
      <c r="C3050" s="13"/>
      <c r="D3050" s="13"/>
    </row>
    <row r="3051" spans="3:4" ht="12.75">
      <c r="C3051" s="13"/>
      <c r="D3051" s="13"/>
    </row>
    <row r="3052" spans="3:4" ht="12.75">
      <c r="C3052" s="13"/>
      <c r="D3052" s="13"/>
    </row>
    <row r="3053" spans="3:4" ht="12.75">
      <c r="C3053" s="13"/>
      <c r="D3053" s="13"/>
    </row>
    <row r="3054" spans="3:4" ht="12.75">
      <c r="C3054" s="13"/>
      <c r="D3054" s="13"/>
    </row>
    <row r="3055" spans="3:4" ht="12.75">
      <c r="C3055" s="13"/>
      <c r="D3055" s="13"/>
    </row>
    <row r="3056" spans="3:4" ht="12.75">
      <c r="C3056" s="13"/>
      <c r="D3056" s="13"/>
    </row>
    <row r="3057" spans="3:4" ht="12.75">
      <c r="C3057" s="13"/>
      <c r="D3057" s="13"/>
    </row>
    <row r="3058" spans="3:4" ht="12.75">
      <c r="C3058" s="13"/>
      <c r="D3058" s="13"/>
    </row>
    <row r="3059" spans="3:4" ht="12.75">
      <c r="C3059" s="13"/>
      <c r="D3059" s="13"/>
    </row>
    <row r="3060" spans="3:4" ht="12.75">
      <c r="C3060" s="13"/>
      <c r="D3060" s="13"/>
    </row>
    <row r="3061" spans="3:4" ht="12.75">
      <c r="C3061" s="13"/>
      <c r="D3061" s="13"/>
    </row>
    <row r="3062" spans="3:4" ht="12.75">
      <c r="C3062" s="13"/>
      <c r="D3062" s="13"/>
    </row>
    <row r="3063" spans="3:4" ht="12.75">
      <c r="C3063" s="13"/>
      <c r="D3063" s="13"/>
    </row>
    <row r="3064" spans="3:4" ht="12.75">
      <c r="C3064" s="13"/>
      <c r="D3064" s="13"/>
    </row>
    <row r="3065" spans="3:4" ht="12.75">
      <c r="C3065" s="13"/>
      <c r="D3065" s="13"/>
    </row>
    <row r="3066" spans="3:4" ht="12.75">
      <c r="C3066" s="13"/>
      <c r="D3066" s="13"/>
    </row>
    <row r="3067" spans="3:4" ht="12.75">
      <c r="C3067" s="13"/>
      <c r="D3067" s="13"/>
    </row>
    <row r="3068" spans="3:4" ht="12.75">
      <c r="C3068" s="13"/>
      <c r="D3068" s="13"/>
    </row>
    <row r="3069" spans="3:4" ht="12.75">
      <c r="C3069" s="13"/>
      <c r="D3069" s="13"/>
    </row>
    <row r="3070" spans="3:4" ht="12.75">
      <c r="C3070" s="13"/>
      <c r="D3070" s="13"/>
    </row>
    <row r="3071" spans="3:4" ht="12.75">
      <c r="C3071" s="13"/>
      <c r="D3071" s="13"/>
    </row>
    <row r="3072" spans="3:4" ht="12.75">
      <c r="C3072" s="13"/>
      <c r="D3072" s="13"/>
    </row>
    <row r="3073" spans="3:4" ht="12.75">
      <c r="C3073" s="13"/>
      <c r="D3073" s="13"/>
    </row>
    <row r="3074" spans="3:4" ht="12.75">
      <c r="C3074" s="13"/>
      <c r="D3074" s="13"/>
    </row>
    <row r="3075" spans="3:4" ht="12.75">
      <c r="C3075" s="13"/>
      <c r="D3075" s="13"/>
    </row>
    <row r="3076" spans="3:4" ht="12.75">
      <c r="C3076" s="13"/>
      <c r="D3076" s="13"/>
    </row>
    <row r="3077" spans="3:4" ht="12.75">
      <c r="C3077" s="13"/>
      <c r="D3077" s="13"/>
    </row>
    <row r="3078" spans="3:4" ht="12.75">
      <c r="C3078" s="13"/>
      <c r="D3078" s="13"/>
    </row>
    <row r="3079" spans="3:4" ht="12.75">
      <c r="C3079" s="13"/>
      <c r="D3079" s="13"/>
    </row>
    <row r="3080" spans="3:4" ht="12.75">
      <c r="C3080" s="13"/>
      <c r="D3080" s="13"/>
    </row>
    <row r="3081" spans="3:4" ht="12.75">
      <c r="C3081" s="13"/>
      <c r="D3081" s="13"/>
    </row>
    <row r="3082" spans="3:4" ht="12.75">
      <c r="C3082" s="13"/>
      <c r="D3082" s="13"/>
    </row>
    <row r="3083" spans="3:4" ht="12.75">
      <c r="C3083" s="13"/>
      <c r="D3083" s="13"/>
    </row>
    <row r="3084" spans="3:4" ht="12.75">
      <c r="C3084" s="13"/>
      <c r="D3084" s="13"/>
    </row>
    <row r="3085" spans="3:4" ht="12.75">
      <c r="C3085" s="13"/>
      <c r="D3085" s="13"/>
    </row>
    <row r="3086" spans="3:4" ht="12.75">
      <c r="C3086" s="13"/>
      <c r="D3086" s="13"/>
    </row>
    <row r="3087" spans="3:4" ht="12.75">
      <c r="C3087" s="13"/>
      <c r="D3087" s="13"/>
    </row>
    <row r="3088" spans="3:4" ht="12.75">
      <c r="C3088" s="13"/>
      <c r="D3088" s="13"/>
    </row>
    <row r="3089" spans="3:4" ht="12.75">
      <c r="C3089" s="13"/>
      <c r="D3089" s="13"/>
    </row>
    <row r="3090" spans="3:4" ht="12.75">
      <c r="C3090" s="13"/>
      <c r="D3090" s="13"/>
    </row>
    <row r="3091" spans="3:4" ht="12.75">
      <c r="C3091" s="13"/>
      <c r="D3091" s="13"/>
    </row>
    <row r="3092" spans="3:4" ht="12.75">
      <c r="C3092" s="13"/>
      <c r="D3092" s="13"/>
    </row>
    <row r="3093" spans="3:4" ht="12.75">
      <c r="C3093" s="13"/>
      <c r="D3093" s="13"/>
    </row>
    <row r="3094" spans="3:4" ht="12.75">
      <c r="C3094" s="13"/>
      <c r="D3094" s="13"/>
    </row>
    <row r="3095" spans="3:4" ht="12.75">
      <c r="C3095" s="13"/>
      <c r="D3095" s="13"/>
    </row>
    <row r="3096" spans="3:4" ht="12.75">
      <c r="C3096" s="13"/>
      <c r="D3096" s="13"/>
    </row>
    <row r="3097" spans="3:4" ht="12.75">
      <c r="C3097" s="13"/>
      <c r="D3097" s="13"/>
    </row>
    <row r="3098" spans="3:4" ht="12.75">
      <c r="C3098" s="13"/>
      <c r="D3098" s="13"/>
    </row>
    <row r="3099" spans="3:4" ht="12.75">
      <c r="C3099" s="13"/>
      <c r="D3099" s="13"/>
    </row>
    <row r="3100" spans="3:4" ht="12.75">
      <c r="C3100" s="13"/>
      <c r="D3100" s="13"/>
    </row>
    <row r="3101" spans="3:4" ht="12.75">
      <c r="C3101" s="13"/>
      <c r="D3101" s="13"/>
    </row>
    <row r="3102" spans="3:4" ht="12.75">
      <c r="C3102" s="13"/>
      <c r="D3102" s="13"/>
    </row>
    <row r="3103" spans="3:4" ht="12.75">
      <c r="C3103" s="13"/>
      <c r="D3103" s="13"/>
    </row>
    <row r="3104" spans="3:4" ht="12.75">
      <c r="C3104" s="13"/>
      <c r="D3104" s="13"/>
    </row>
    <row r="3105" spans="3:4" ht="12.75">
      <c r="C3105" s="13"/>
      <c r="D3105" s="13"/>
    </row>
    <row r="3106" spans="3:4" ht="12.75">
      <c r="C3106" s="13"/>
      <c r="D3106" s="13"/>
    </row>
    <row r="3107" spans="3:4" ht="12.75">
      <c r="C3107" s="13"/>
      <c r="D3107" s="13"/>
    </row>
    <row r="3108" spans="3:4" ht="12.75">
      <c r="C3108" s="13"/>
      <c r="D3108" s="13"/>
    </row>
    <row r="3109" spans="3:4" ht="12.75">
      <c r="C3109" s="13"/>
      <c r="D3109" s="13"/>
    </row>
    <row r="3110" spans="3:4" ht="12.75">
      <c r="C3110" s="13"/>
      <c r="D3110" s="13"/>
    </row>
    <row r="3111" spans="3:4" ht="12.75">
      <c r="C3111" s="13"/>
      <c r="D3111" s="13"/>
    </row>
    <row r="3112" spans="3:4" ht="12.75">
      <c r="C3112" s="13"/>
      <c r="D3112" s="13"/>
    </row>
    <row r="3113" spans="3:4" ht="12.75">
      <c r="C3113" s="13"/>
      <c r="D3113" s="13"/>
    </row>
    <row r="3114" spans="3:4" ht="12.75">
      <c r="C3114" s="13"/>
      <c r="D3114" s="13"/>
    </row>
    <row r="3115" spans="3:4" ht="12.75">
      <c r="C3115" s="13"/>
      <c r="D3115" s="13"/>
    </row>
    <row r="3116" spans="3:4" ht="12.75">
      <c r="C3116" s="13"/>
      <c r="D3116" s="13"/>
    </row>
    <row r="3117" spans="3:4" ht="12.75">
      <c r="C3117" s="13"/>
      <c r="D3117" s="13"/>
    </row>
    <row r="3118" spans="3:4" ht="12.75">
      <c r="C3118" s="13"/>
      <c r="D3118" s="13"/>
    </row>
    <row r="3119" spans="3:4" ht="12.75">
      <c r="C3119" s="13"/>
      <c r="D3119" s="13"/>
    </row>
    <row r="3120" spans="3:4" ht="12.75">
      <c r="C3120" s="13"/>
      <c r="D3120" s="13"/>
    </row>
    <row r="3121" spans="3:4" ht="12.75">
      <c r="C3121" s="13"/>
      <c r="D3121" s="13"/>
    </row>
    <row r="3122" spans="3:4" ht="12.75">
      <c r="C3122" s="13"/>
      <c r="D3122" s="13"/>
    </row>
    <row r="3123" spans="3:4" ht="12.75">
      <c r="C3123" s="13"/>
      <c r="D3123" s="13"/>
    </row>
    <row r="3124" spans="3:4" ht="12.75">
      <c r="C3124" s="13"/>
      <c r="D3124" s="13"/>
    </row>
    <row r="3125" spans="3:4" ht="12.75">
      <c r="C3125" s="13"/>
      <c r="D3125" s="13"/>
    </row>
    <row r="3126" spans="3:4" ht="12.75">
      <c r="C3126" s="13"/>
      <c r="D3126" s="13"/>
    </row>
    <row r="3127" spans="3:4" ht="12.75">
      <c r="C3127" s="13"/>
      <c r="D3127" s="13"/>
    </row>
    <row r="3128" spans="3:4" ht="12.75">
      <c r="C3128" s="13"/>
      <c r="D3128" s="13"/>
    </row>
    <row r="3129" spans="3:4" ht="12.75">
      <c r="C3129" s="13"/>
      <c r="D3129" s="13"/>
    </row>
    <row r="3130" spans="3:4" ht="12.75">
      <c r="C3130" s="13"/>
      <c r="D3130" s="13"/>
    </row>
    <row r="3131" spans="3:4" ht="12.75">
      <c r="C3131" s="13"/>
      <c r="D3131" s="13"/>
    </row>
    <row r="3132" spans="3:4" ht="12.75">
      <c r="C3132" s="13"/>
      <c r="D3132" s="13"/>
    </row>
    <row r="3133" spans="3:4" ht="12.75">
      <c r="C3133" s="13"/>
      <c r="D3133" s="13"/>
    </row>
    <row r="3134" spans="3:4" ht="12.75">
      <c r="C3134" s="13"/>
      <c r="D3134" s="13"/>
    </row>
    <row r="3135" spans="3:4" ht="12.75">
      <c r="C3135" s="13"/>
      <c r="D3135" s="13"/>
    </row>
    <row r="3136" spans="3:4" ht="12.75">
      <c r="C3136" s="13"/>
      <c r="D3136" s="13"/>
    </row>
    <row r="3137" spans="3:4" ht="12.75">
      <c r="C3137" s="13"/>
      <c r="D3137" s="13"/>
    </row>
    <row r="3138" spans="3:4" ht="12.75">
      <c r="C3138" s="13"/>
      <c r="D3138" s="13"/>
    </row>
    <row r="3139" spans="3:4" ht="12.75">
      <c r="C3139" s="13"/>
      <c r="D3139" s="13"/>
    </row>
    <row r="3140" spans="3:4" ht="12.75">
      <c r="C3140" s="13"/>
      <c r="D3140" s="13"/>
    </row>
    <row r="3141" spans="3:4" ht="12.75">
      <c r="C3141" s="13"/>
      <c r="D3141" s="13"/>
    </row>
    <row r="3142" spans="3:4" ht="12.75">
      <c r="C3142" s="13"/>
      <c r="D3142" s="13"/>
    </row>
    <row r="3143" spans="3:4" ht="12.75">
      <c r="C3143" s="13"/>
      <c r="D3143" s="13"/>
    </row>
    <row r="3144" spans="3:4" ht="12.75">
      <c r="C3144" s="13"/>
      <c r="D3144" s="13"/>
    </row>
    <row r="3145" spans="3:4" ht="12.75">
      <c r="C3145" s="13"/>
      <c r="D3145" s="13"/>
    </row>
    <row r="3146" spans="3:4" ht="12.75">
      <c r="C3146" s="13"/>
      <c r="D3146" s="13"/>
    </row>
    <row r="3147" spans="3:4" ht="12.75">
      <c r="C3147" s="13"/>
      <c r="D3147" s="13"/>
    </row>
    <row r="3148" spans="3:4" ht="12.75">
      <c r="C3148" s="13"/>
      <c r="D3148" s="13"/>
    </row>
    <row r="3149" spans="3:4" ht="12.75">
      <c r="C3149" s="13"/>
      <c r="D3149" s="13"/>
    </row>
    <row r="3150" spans="3:4" ht="12.75">
      <c r="C3150" s="13"/>
      <c r="D3150" s="13"/>
    </row>
    <row r="3151" spans="3:4" ht="12.75">
      <c r="C3151" s="13"/>
      <c r="D3151" s="13"/>
    </row>
    <row r="3152" spans="3:4" ht="12.75">
      <c r="C3152" s="13"/>
      <c r="D3152" s="13"/>
    </row>
    <row r="3153" spans="3:4" ht="12.75">
      <c r="C3153" s="13"/>
      <c r="D3153" s="13"/>
    </row>
    <row r="3154" spans="3:4" ht="12.75">
      <c r="C3154" s="13"/>
      <c r="D3154" s="13"/>
    </row>
    <row r="3155" spans="3:4" ht="12.75">
      <c r="C3155" s="13"/>
      <c r="D3155" s="13"/>
    </row>
    <row r="3156" spans="3:4" ht="12.75">
      <c r="C3156" s="13"/>
      <c r="D3156" s="13"/>
    </row>
    <row r="3157" spans="3:4" ht="12.75">
      <c r="C3157" s="13"/>
      <c r="D3157" s="13"/>
    </row>
    <row r="3158" spans="3:4" ht="12.75">
      <c r="C3158" s="13"/>
      <c r="D3158" s="13"/>
    </row>
    <row r="3159" spans="3:4" ht="12.75">
      <c r="C3159" s="13"/>
      <c r="D3159" s="13"/>
    </row>
    <row r="3160" spans="3:4" ht="12.75">
      <c r="C3160" s="13"/>
      <c r="D3160" s="13"/>
    </row>
    <row r="3161" spans="3:4" ht="12.75">
      <c r="C3161" s="13"/>
      <c r="D3161" s="13"/>
    </row>
    <row r="3162" spans="3:4" ht="12.75">
      <c r="C3162" s="13"/>
      <c r="D3162" s="13"/>
    </row>
    <row r="3163" spans="3:4" ht="12.75">
      <c r="C3163" s="13"/>
      <c r="D3163" s="13"/>
    </row>
    <row r="3164" spans="3:4" ht="12.75">
      <c r="C3164" s="13"/>
      <c r="D3164" s="13"/>
    </row>
    <row r="3165" spans="3:4" ht="12.75">
      <c r="C3165" s="13"/>
      <c r="D3165" s="13"/>
    </row>
    <row r="3166" spans="3:4" ht="12.75">
      <c r="C3166" s="13"/>
      <c r="D3166" s="13"/>
    </row>
    <row r="3167" spans="3:4" ht="12.75">
      <c r="C3167" s="13"/>
      <c r="D3167" s="13"/>
    </row>
    <row r="3168" spans="3:4" ht="12.75">
      <c r="C3168" s="13"/>
      <c r="D3168" s="13"/>
    </row>
    <row r="3169" spans="3:4" ht="12.75">
      <c r="C3169" s="13"/>
      <c r="D3169" s="13"/>
    </row>
    <row r="3170" spans="3:4" ht="12.75">
      <c r="C3170" s="13"/>
      <c r="D3170" s="13"/>
    </row>
    <row r="3171" spans="3:4" ht="12.75">
      <c r="C3171" s="13"/>
      <c r="D3171" s="13"/>
    </row>
    <row r="3172" spans="3:4" ht="12.75">
      <c r="C3172" s="13"/>
      <c r="D3172" s="13"/>
    </row>
    <row r="3173" spans="3:4" ht="12.75">
      <c r="C3173" s="13"/>
      <c r="D3173" s="13"/>
    </row>
    <row r="3174" spans="3:4" ht="12.75">
      <c r="C3174" s="13"/>
      <c r="D3174" s="13"/>
    </row>
    <row r="3175" spans="3:4" ht="12.75">
      <c r="C3175" s="13"/>
      <c r="D3175" s="13"/>
    </row>
    <row r="3176" spans="3:4" ht="12.75">
      <c r="C3176" s="13"/>
      <c r="D3176" s="13"/>
    </row>
    <row r="3177" spans="3:4" ht="12.75">
      <c r="C3177" s="13"/>
      <c r="D3177" s="13"/>
    </row>
    <row r="3178" spans="3:4" ht="12.75">
      <c r="C3178" s="13"/>
      <c r="D3178" s="13"/>
    </row>
    <row r="3179" spans="3:4" ht="12.75">
      <c r="C3179" s="13"/>
      <c r="D3179" s="13"/>
    </row>
    <row r="3180" spans="3:4" ht="12.75">
      <c r="C3180" s="13"/>
      <c r="D3180" s="13"/>
    </row>
    <row r="3181" spans="3:4" ht="12.75">
      <c r="C3181" s="13"/>
      <c r="D3181" s="13"/>
    </row>
    <row r="3182" spans="3:4" ht="12.75">
      <c r="C3182" s="13"/>
      <c r="D3182" s="13"/>
    </row>
    <row r="3183" spans="3:4" ht="12.75">
      <c r="C3183" s="13"/>
      <c r="D3183" s="13"/>
    </row>
    <row r="3184" spans="3:4" ht="12.75">
      <c r="C3184" s="13"/>
      <c r="D3184" s="13"/>
    </row>
    <row r="3185" spans="3:4" ht="12.75">
      <c r="C3185" s="13"/>
      <c r="D3185" s="13"/>
    </row>
    <row r="3186" spans="3:4" ht="12.75">
      <c r="C3186" s="13"/>
      <c r="D3186" s="13"/>
    </row>
    <row r="3187" spans="3:4" ht="12.75">
      <c r="C3187" s="13"/>
      <c r="D3187" s="13"/>
    </row>
    <row r="3188" spans="3:4" ht="12.75">
      <c r="C3188" s="13"/>
      <c r="D3188" s="13"/>
    </row>
    <row r="3189" spans="3:4" ht="12.75">
      <c r="C3189" s="13"/>
      <c r="D3189" s="13"/>
    </row>
    <row r="3190" spans="3:4" ht="12.75">
      <c r="C3190" s="13"/>
      <c r="D3190" s="13"/>
    </row>
    <row r="3191" spans="3:4" ht="12.75">
      <c r="C3191" s="13"/>
      <c r="D3191" s="13"/>
    </row>
    <row r="3192" spans="3:4" ht="12.75">
      <c r="C3192" s="13"/>
      <c r="D3192" s="13"/>
    </row>
    <row r="3193" spans="3:4" ht="12.75">
      <c r="C3193" s="13"/>
      <c r="D3193" s="13"/>
    </row>
    <row r="3194" spans="3:4" ht="12.75">
      <c r="C3194" s="13"/>
      <c r="D3194" s="13"/>
    </row>
    <row r="3195" spans="3:4" ht="12.75">
      <c r="C3195" s="13"/>
      <c r="D3195" s="13"/>
    </row>
    <row r="3196" spans="3:4" ht="12.75">
      <c r="C3196" s="13"/>
      <c r="D3196" s="13"/>
    </row>
    <row r="3197" spans="3:4" ht="12.75">
      <c r="C3197" s="13"/>
      <c r="D3197" s="13"/>
    </row>
    <row r="3198" spans="3:4" ht="12.75">
      <c r="C3198" s="13"/>
      <c r="D3198" s="13"/>
    </row>
    <row r="3199" spans="3:4" ht="12.75">
      <c r="C3199" s="13"/>
      <c r="D3199" s="13"/>
    </row>
    <row r="3200" spans="3:4" ht="12.75">
      <c r="C3200" s="13"/>
      <c r="D3200" s="13"/>
    </row>
    <row r="3201" spans="3:4" ht="12.75">
      <c r="C3201" s="13"/>
      <c r="D3201" s="13"/>
    </row>
    <row r="3202" spans="3:4" ht="12.75">
      <c r="C3202" s="13"/>
      <c r="D3202" s="13"/>
    </row>
    <row r="3203" spans="3:4" ht="12.75">
      <c r="C3203" s="13"/>
      <c r="D3203" s="13"/>
    </row>
    <row r="3204" spans="3:4" ht="12.75">
      <c r="C3204" s="13"/>
      <c r="D3204" s="13"/>
    </row>
    <row r="3205" spans="3:4" ht="12.75">
      <c r="C3205" s="13"/>
      <c r="D3205" s="13"/>
    </row>
    <row r="3206" spans="3:4" ht="12.75">
      <c r="C3206" s="13"/>
      <c r="D3206" s="13"/>
    </row>
    <row r="3207" spans="3:4" ht="12.75">
      <c r="C3207" s="13"/>
      <c r="D3207" s="13"/>
    </row>
    <row r="3208" spans="3:4" ht="12.75">
      <c r="C3208" s="13"/>
      <c r="D3208" s="13"/>
    </row>
    <row r="3209" spans="3:4" ht="12.75">
      <c r="C3209" s="13"/>
      <c r="D3209" s="13"/>
    </row>
    <row r="3210" spans="3:4" ht="12.75">
      <c r="C3210" s="13"/>
      <c r="D3210" s="13"/>
    </row>
    <row r="3211" spans="3:4" ht="12.75">
      <c r="C3211" s="13"/>
      <c r="D3211" s="13"/>
    </row>
    <row r="3212" spans="3:4" ht="12.75">
      <c r="C3212" s="13"/>
      <c r="D3212" s="13"/>
    </row>
    <row r="3213" spans="3:4" ht="12.75">
      <c r="C3213" s="13"/>
      <c r="D3213" s="13"/>
    </row>
    <row r="3214" spans="3:4" ht="12.75">
      <c r="C3214" s="13"/>
      <c r="D3214" s="13"/>
    </row>
    <row r="3215" spans="3:4" ht="12.75">
      <c r="C3215" s="13"/>
      <c r="D3215" s="13"/>
    </row>
    <row r="3216" spans="3:4" ht="12.75">
      <c r="C3216" s="13"/>
      <c r="D3216" s="13"/>
    </row>
    <row r="3217" spans="3:4" ht="12.75">
      <c r="C3217" s="13"/>
      <c r="D3217" s="13"/>
    </row>
    <row r="3218" spans="3:4" ht="12.75">
      <c r="C3218" s="13"/>
      <c r="D3218" s="13"/>
    </row>
    <row r="3219" spans="3:4" ht="12.75">
      <c r="C3219" s="13"/>
      <c r="D3219" s="13"/>
    </row>
    <row r="3220" spans="3:4" ht="12.75">
      <c r="C3220" s="13"/>
      <c r="D3220" s="13"/>
    </row>
    <row r="3221" spans="3:4" ht="12.75">
      <c r="C3221" s="13"/>
      <c r="D3221" s="13"/>
    </row>
    <row r="3222" spans="3:4" ht="12.75">
      <c r="C3222" s="13"/>
      <c r="D3222" s="13"/>
    </row>
    <row r="3223" spans="3:4" ht="12.75">
      <c r="C3223" s="13"/>
      <c r="D3223" s="13"/>
    </row>
    <row r="3224" spans="3:4" ht="12.75">
      <c r="C3224" s="13"/>
      <c r="D3224" s="13"/>
    </row>
    <row r="3225" spans="3:4" ht="12.75">
      <c r="C3225" s="13"/>
      <c r="D3225" s="13"/>
    </row>
    <row r="3226" spans="3:4" ht="12.75">
      <c r="C3226" s="13"/>
      <c r="D3226" s="13"/>
    </row>
    <row r="3227" spans="3:4" ht="12.75">
      <c r="C3227" s="13"/>
      <c r="D3227" s="13"/>
    </row>
    <row r="3228" spans="3:4" ht="12.75">
      <c r="C3228" s="13"/>
      <c r="D3228" s="13"/>
    </row>
    <row r="3229" spans="3:4" ht="12.75">
      <c r="C3229" s="13"/>
      <c r="D3229" s="13"/>
    </row>
    <row r="3230" spans="3:4" ht="12.75">
      <c r="C3230" s="13"/>
      <c r="D3230" s="13"/>
    </row>
    <row r="3231" spans="3:4" ht="12.75">
      <c r="C3231" s="13"/>
      <c r="D3231" s="13"/>
    </row>
    <row r="3232" spans="3:4" ht="12.75">
      <c r="C3232" s="13"/>
      <c r="D3232" s="13"/>
    </row>
    <row r="3233" spans="3:4" ht="12.75">
      <c r="C3233" s="13"/>
      <c r="D3233" s="13"/>
    </row>
    <row r="3234" spans="3:4" ht="12.75">
      <c r="C3234" s="13"/>
      <c r="D3234" s="13"/>
    </row>
    <row r="3235" spans="3:4" ht="12.75">
      <c r="C3235" s="13"/>
      <c r="D3235" s="13"/>
    </row>
    <row r="3236" spans="3:4" ht="12.75">
      <c r="C3236" s="13"/>
      <c r="D3236" s="13"/>
    </row>
    <row r="3237" spans="3:4" ht="12.75">
      <c r="C3237" s="13"/>
      <c r="D3237" s="13"/>
    </row>
    <row r="3238" spans="3:4" ht="12.75">
      <c r="C3238" s="13"/>
      <c r="D3238" s="13"/>
    </row>
    <row r="3239" spans="3:4" ht="12.75">
      <c r="C3239" s="13"/>
      <c r="D3239" s="13"/>
    </row>
    <row r="3240" spans="3:4" ht="12.75">
      <c r="C3240" s="13"/>
      <c r="D3240" s="13"/>
    </row>
    <row r="3241" spans="3:4" ht="12.75">
      <c r="C3241" s="13"/>
      <c r="D3241" s="13"/>
    </row>
    <row r="3242" spans="3:4" ht="12.75">
      <c r="C3242" s="13"/>
      <c r="D3242" s="13"/>
    </row>
    <row r="3243" spans="3:4" ht="12.75">
      <c r="C3243" s="13"/>
      <c r="D3243" s="13"/>
    </row>
    <row r="3244" spans="3:4" ht="12.75">
      <c r="C3244" s="13"/>
      <c r="D3244" s="13"/>
    </row>
    <row r="3245" spans="3:4" ht="12.75">
      <c r="C3245" s="13"/>
      <c r="D3245" s="13"/>
    </row>
    <row r="3246" spans="3:4" ht="12.75">
      <c r="C3246" s="13"/>
      <c r="D3246" s="13"/>
    </row>
    <row r="3247" spans="3:4" ht="12.75">
      <c r="C3247" s="13"/>
      <c r="D3247" s="13"/>
    </row>
    <row r="3248" spans="3:4" ht="12.75">
      <c r="C3248" s="13"/>
      <c r="D3248" s="13"/>
    </row>
    <row r="3249" spans="3:4" ht="12.75">
      <c r="C3249" s="13"/>
      <c r="D3249" s="13"/>
    </row>
    <row r="3250" spans="3:4" ht="12.75">
      <c r="C3250" s="13"/>
      <c r="D3250" s="13"/>
    </row>
    <row r="3251" spans="3:4" ht="12.75">
      <c r="C3251" s="13"/>
      <c r="D3251" s="13"/>
    </row>
    <row r="3252" spans="3:4" ht="12.75">
      <c r="C3252" s="13"/>
      <c r="D3252" s="13"/>
    </row>
    <row r="3253" spans="3:4" ht="12.75">
      <c r="C3253" s="13"/>
      <c r="D3253" s="13"/>
    </row>
    <row r="3254" spans="3:4" ht="12.75">
      <c r="C3254" s="13"/>
      <c r="D3254" s="13"/>
    </row>
    <row r="3255" spans="3:4" ht="12.75">
      <c r="C3255" s="13"/>
      <c r="D3255" s="13"/>
    </row>
    <row r="3256" spans="3:4" ht="12.75">
      <c r="C3256" s="13"/>
      <c r="D3256" s="13"/>
    </row>
    <row r="3257" spans="3:4" ht="12.75">
      <c r="C3257" s="13"/>
      <c r="D3257" s="13"/>
    </row>
    <row r="3258" spans="3:4" ht="12.75">
      <c r="C3258" s="13"/>
      <c r="D3258" s="13"/>
    </row>
    <row r="3259" spans="3:4" ht="12.75">
      <c r="C3259" s="13"/>
      <c r="D3259" s="13"/>
    </row>
    <row r="3260" spans="3:4" ht="12.75">
      <c r="C3260" s="13"/>
      <c r="D3260" s="13"/>
    </row>
    <row r="3261" spans="3:4" ht="12.75">
      <c r="C3261" s="13"/>
      <c r="D3261" s="13"/>
    </row>
    <row r="3262" spans="3:4" ht="12.75">
      <c r="C3262" s="13"/>
      <c r="D3262" s="13"/>
    </row>
    <row r="3263" spans="3:4" ht="12.75">
      <c r="C3263" s="13"/>
      <c r="D3263" s="13"/>
    </row>
    <row r="3264" spans="3:4" ht="12.75">
      <c r="C3264" s="13"/>
      <c r="D3264" s="13"/>
    </row>
    <row r="3265" spans="3:4" ht="12.75">
      <c r="C3265" s="13"/>
      <c r="D3265" s="13"/>
    </row>
    <row r="3266" spans="3:4" ht="12.75">
      <c r="C3266" s="13"/>
      <c r="D3266" s="13"/>
    </row>
    <row r="3267" spans="3:4" ht="12.75">
      <c r="C3267" s="13"/>
      <c r="D3267" s="13"/>
    </row>
    <row r="3268" spans="3:4" ht="12.75">
      <c r="C3268" s="13"/>
      <c r="D3268" s="13"/>
    </row>
    <row r="3269" spans="3:4" ht="12.75">
      <c r="C3269" s="13"/>
      <c r="D3269" s="13"/>
    </row>
    <row r="3270" spans="3:4" ht="12.75">
      <c r="C3270" s="13"/>
      <c r="D3270" s="13"/>
    </row>
    <row r="3271" spans="3:4" ht="12.75">
      <c r="C3271" s="13"/>
      <c r="D3271" s="13"/>
    </row>
    <row r="3272" spans="3:4" ht="12.75">
      <c r="C3272" s="13"/>
      <c r="D3272" s="13"/>
    </row>
    <row r="3273" spans="3:4" ht="12.75">
      <c r="C3273" s="13"/>
      <c r="D3273" s="13"/>
    </row>
    <row r="3274" spans="3:4" ht="12.75">
      <c r="C3274" s="13"/>
      <c r="D3274" s="13"/>
    </row>
    <row r="3275" spans="3:4" ht="12.75">
      <c r="C3275" s="13"/>
      <c r="D3275" s="13"/>
    </row>
    <row r="3276" spans="3:4" ht="12.75">
      <c r="C3276" s="13"/>
      <c r="D3276" s="13"/>
    </row>
    <row r="3277" spans="3:4" ht="12.75">
      <c r="C3277" s="13"/>
      <c r="D3277" s="13"/>
    </row>
    <row r="3278" spans="3:4" ht="12.75">
      <c r="C3278" s="13"/>
      <c r="D3278" s="13"/>
    </row>
    <row r="3279" spans="3:4" ht="12.75">
      <c r="C3279" s="13"/>
      <c r="D3279" s="13"/>
    </row>
    <row r="3280" spans="3:4" ht="12.75">
      <c r="C3280" s="13"/>
      <c r="D3280" s="13"/>
    </row>
    <row r="3281" spans="3:4" ht="12.75">
      <c r="C3281" s="13"/>
      <c r="D3281" s="13"/>
    </row>
    <row r="3282" spans="3:4" ht="12.75">
      <c r="C3282" s="13"/>
      <c r="D3282" s="13"/>
    </row>
    <row r="3283" spans="3:4" ht="12.75">
      <c r="C3283" s="13"/>
      <c r="D3283" s="13"/>
    </row>
    <row r="3284" spans="3:4" ht="12.75">
      <c r="C3284" s="13"/>
      <c r="D3284" s="13"/>
    </row>
    <row r="3285" spans="3:4" ht="12.75">
      <c r="C3285" s="13"/>
      <c r="D3285" s="13"/>
    </row>
    <row r="3286" spans="3:4" ht="12.75">
      <c r="C3286" s="13"/>
      <c r="D3286" s="13"/>
    </row>
    <row r="3287" spans="3:4" ht="12.75">
      <c r="C3287" s="13"/>
      <c r="D3287" s="13"/>
    </row>
    <row r="3288" spans="3:4" ht="12.75">
      <c r="C3288" s="13"/>
      <c r="D3288" s="13"/>
    </row>
    <row r="3289" spans="3:4" ht="12.75">
      <c r="C3289" s="13"/>
      <c r="D3289" s="13"/>
    </row>
    <row r="3290" spans="3:4" ht="12.75">
      <c r="C3290" s="13"/>
      <c r="D3290" s="13"/>
    </row>
    <row r="3291" spans="3:4" ht="12.75">
      <c r="C3291" s="13"/>
      <c r="D3291" s="13"/>
    </row>
    <row r="3292" spans="3:4" ht="12.75">
      <c r="C3292" s="13"/>
      <c r="D3292" s="13"/>
    </row>
    <row r="3293" spans="3:4" ht="12.75">
      <c r="C3293" s="13"/>
      <c r="D3293" s="13"/>
    </row>
    <row r="3294" spans="3:4" ht="12.75">
      <c r="C3294" s="13"/>
      <c r="D3294" s="13"/>
    </row>
    <row r="3295" spans="3:4" ht="12.75">
      <c r="C3295" s="13"/>
      <c r="D3295" s="13"/>
    </row>
    <row r="3296" spans="3:4" ht="12.75">
      <c r="C3296" s="13"/>
      <c r="D3296" s="13"/>
    </row>
    <row r="3297" spans="3:4" ht="12.75">
      <c r="C3297" s="13"/>
      <c r="D3297" s="13"/>
    </row>
    <row r="3298" spans="3:4" ht="12.75">
      <c r="C3298" s="13"/>
      <c r="D3298" s="13"/>
    </row>
    <row r="3299" spans="3:4" ht="12.75">
      <c r="C3299" s="13"/>
      <c r="D3299" s="13"/>
    </row>
    <row r="3300" spans="3:4" ht="12.75">
      <c r="C3300" s="13"/>
      <c r="D3300" s="13"/>
    </row>
    <row r="3301" spans="3:4" ht="12.75">
      <c r="C3301" s="13"/>
      <c r="D3301" s="13"/>
    </row>
    <row r="3302" spans="3:4" ht="12.75">
      <c r="C3302" s="13"/>
      <c r="D3302" s="13"/>
    </row>
    <row r="3303" spans="3:4" ht="12.75">
      <c r="C3303" s="13"/>
      <c r="D3303" s="13"/>
    </row>
    <row r="3304" spans="3:4" ht="12.75">
      <c r="C3304" s="13"/>
      <c r="D3304" s="13"/>
    </row>
    <row r="3305" spans="3:4" ht="12.75">
      <c r="C3305" s="13"/>
      <c r="D3305" s="13"/>
    </row>
    <row r="3306" spans="3:4" ht="12.75">
      <c r="C3306" s="13"/>
      <c r="D3306" s="13"/>
    </row>
    <row r="3307" spans="3:4" ht="12.75">
      <c r="C3307" s="13"/>
      <c r="D3307" s="13"/>
    </row>
    <row r="3308" spans="3:4" ht="12.75">
      <c r="C3308" s="13"/>
      <c r="D3308" s="13"/>
    </row>
    <row r="3309" spans="3:4" ht="12.75">
      <c r="C3309" s="13"/>
      <c r="D3309" s="13"/>
    </row>
    <row r="3310" spans="3:4" ht="12.75">
      <c r="C3310" s="13"/>
      <c r="D3310" s="13"/>
    </row>
    <row r="3311" spans="3:4" ht="12.75">
      <c r="C3311" s="13"/>
      <c r="D3311" s="13"/>
    </row>
    <row r="3312" spans="3:4" ht="12.75">
      <c r="C3312" s="13"/>
      <c r="D3312" s="13"/>
    </row>
    <row r="3313" spans="3:4" ht="12.75">
      <c r="C3313" s="13"/>
      <c r="D3313" s="13"/>
    </row>
    <row r="3314" spans="3:4" ht="12.75">
      <c r="C3314" s="13"/>
      <c r="D3314" s="13"/>
    </row>
    <row r="3315" spans="3:4" ht="12.75">
      <c r="C3315" s="13"/>
      <c r="D3315" s="13"/>
    </row>
    <row r="3316" spans="3:4" ht="12.75">
      <c r="C3316" s="13"/>
      <c r="D3316" s="13"/>
    </row>
    <row r="3317" spans="3:4" ht="12.75">
      <c r="C3317" s="13"/>
      <c r="D3317" s="13"/>
    </row>
    <row r="3318" spans="3:4" ht="12.75">
      <c r="C3318" s="13"/>
      <c r="D3318" s="13"/>
    </row>
    <row r="3319" spans="3:4" ht="12.75">
      <c r="C3319" s="13"/>
      <c r="D3319" s="13"/>
    </row>
    <row r="3320" spans="3:4" ht="12.75">
      <c r="C3320" s="13"/>
      <c r="D3320" s="13"/>
    </row>
    <row r="3321" spans="3:4" ht="12.75">
      <c r="C3321" s="13"/>
      <c r="D3321" s="13"/>
    </row>
    <row r="3322" spans="3:4" ht="12.75">
      <c r="C3322" s="13"/>
      <c r="D3322" s="13"/>
    </row>
    <row r="3323" spans="3:4" ht="12.75">
      <c r="C3323" s="13"/>
      <c r="D3323" s="13"/>
    </row>
    <row r="3324" spans="3:4" ht="12.75">
      <c r="C3324" s="13"/>
      <c r="D3324" s="13"/>
    </row>
    <row r="3325" spans="3:4" ht="12.75">
      <c r="C3325" s="13"/>
      <c r="D3325" s="13"/>
    </row>
    <row r="3326" spans="3:4" ht="12.75">
      <c r="C3326" s="13"/>
      <c r="D3326" s="13"/>
    </row>
    <row r="3327" spans="3:4" ht="12.75">
      <c r="C3327" s="13"/>
      <c r="D3327" s="13"/>
    </row>
    <row r="3328" spans="3:4" ht="12.75">
      <c r="C3328" s="13"/>
      <c r="D3328" s="13"/>
    </row>
    <row r="3329" spans="3:4" ht="12.75">
      <c r="C3329" s="13"/>
      <c r="D3329" s="13"/>
    </row>
    <row r="3330" spans="3:4" ht="12.75">
      <c r="C3330" s="13"/>
      <c r="D3330" s="13"/>
    </row>
    <row r="3331" spans="3:4" ht="12.75">
      <c r="C3331" s="13"/>
      <c r="D3331" s="13"/>
    </row>
    <row r="3332" spans="3:4" ht="12.75">
      <c r="C3332" s="13"/>
      <c r="D3332" s="13"/>
    </row>
    <row r="3333" spans="3:4" ht="12.75">
      <c r="C3333" s="13"/>
      <c r="D3333" s="13"/>
    </row>
    <row r="3334" spans="3:4" ht="12.75">
      <c r="C3334" s="13"/>
      <c r="D3334" s="13"/>
    </row>
    <row r="3335" spans="3:4" ht="12.75">
      <c r="C3335" s="13"/>
      <c r="D3335" s="13"/>
    </row>
    <row r="3336" spans="3:4" ht="12.75">
      <c r="C3336" s="13"/>
      <c r="D3336" s="13"/>
    </row>
    <row r="3337" spans="3:4" ht="12.75">
      <c r="C3337" s="13"/>
      <c r="D3337" s="13"/>
    </row>
    <row r="3338" spans="3:4" ht="12.75">
      <c r="C3338" s="13"/>
      <c r="D3338" s="13"/>
    </row>
    <row r="3339" spans="3:4" ht="12.75">
      <c r="C3339" s="13"/>
      <c r="D3339" s="13"/>
    </row>
    <row r="3340" spans="3:4" ht="12.75">
      <c r="C3340" s="13"/>
      <c r="D3340" s="13"/>
    </row>
    <row r="3341" spans="3:4" ht="12.75">
      <c r="C3341" s="13"/>
      <c r="D3341" s="13"/>
    </row>
    <row r="3342" spans="3:4" ht="12.75">
      <c r="C3342" s="13"/>
      <c r="D3342" s="13"/>
    </row>
    <row r="3343" spans="3:4" ht="12.75">
      <c r="C3343" s="13"/>
      <c r="D3343" s="13"/>
    </row>
    <row r="3344" spans="3:4" ht="12.75">
      <c r="C3344" s="13"/>
      <c r="D3344" s="13"/>
    </row>
    <row r="3345" spans="3:4" ht="12.75">
      <c r="C3345" s="13"/>
      <c r="D3345" s="13"/>
    </row>
    <row r="3346" spans="3:4" ht="12.75">
      <c r="C3346" s="13"/>
      <c r="D3346" s="13"/>
    </row>
    <row r="3347" spans="3:4" ht="12.75">
      <c r="C3347" s="13"/>
      <c r="D3347" s="13"/>
    </row>
    <row r="3348" spans="3:4" ht="12.75">
      <c r="C3348" s="13"/>
      <c r="D3348" s="13"/>
    </row>
    <row r="3349" spans="3:4" ht="12.75">
      <c r="C3349" s="13"/>
      <c r="D3349" s="13"/>
    </row>
    <row r="3350" spans="3:4" ht="12.75">
      <c r="C3350" s="13"/>
      <c r="D3350" s="13"/>
    </row>
    <row r="3351" spans="3:4" ht="12.75">
      <c r="C3351" s="13"/>
      <c r="D3351" s="13"/>
    </row>
    <row r="3352" spans="3:4" ht="12.75">
      <c r="C3352" s="13"/>
      <c r="D3352" s="13"/>
    </row>
    <row r="3353" spans="3:4" ht="12.75">
      <c r="C3353" s="13"/>
      <c r="D3353" s="13"/>
    </row>
    <row r="3354" spans="3:4" ht="12.75">
      <c r="C3354" s="13"/>
      <c r="D3354" s="13"/>
    </row>
    <row r="3355" spans="3:4" ht="12.75">
      <c r="C3355" s="13"/>
      <c r="D3355" s="13"/>
    </row>
    <row r="3356" spans="3:4" ht="12.75">
      <c r="C3356" s="13"/>
      <c r="D3356" s="13"/>
    </row>
    <row r="3357" spans="3:4" ht="12.75">
      <c r="C3357" s="13"/>
      <c r="D3357" s="13"/>
    </row>
    <row r="3358" spans="3:4" ht="12.75">
      <c r="C3358" s="13"/>
      <c r="D3358" s="13"/>
    </row>
    <row r="3359" spans="3:4" ht="12.75">
      <c r="C3359" s="13"/>
      <c r="D3359" s="13"/>
    </row>
    <row r="3360" spans="3:4" ht="12.75">
      <c r="C3360" s="13"/>
      <c r="D3360" s="13"/>
    </row>
    <row r="3361" spans="3:4" ht="12.75">
      <c r="C3361" s="13"/>
      <c r="D3361" s="13"/>
    </row>
    <row r="3362" spans="3:4" ht="12.75">
      <c r="C3362" s="13"/>
      <c r="D3362" s="13"/>
    </row>
    <row r="3363" spans="3:4" ht="12.75">
      <c r="C3363" s="13"/>
      <c r="D3363" s="13"/>
    </row>
    <row r="3364" spans="3:4" ht="12.75">
      <c r="C3364" s="13"/>
      <c r="D3364" s="13"/>
    </row>
    <row r="3365" spans="3:4" ht="12.75">
      <c r="C3365" s="13"/>
      <c r="D3365" s="13"/>
    </row>
    <row r="3366" spans="3:4" ht="12.75">
      <c r="C3366" s="13"/>
      <c r="D3366" s="13"/>
    </row>
    <row r="3367" spans="3:4" ht="12.75">
      <c r="C3367" s="13"/>
      <c r="D3367" s="13"/>
    </row>
    <row r="3368" spans="3:4" ht="12.75">
      <c r="C3368" s="13"/>
      <c r="D3368" s="13"/>
    </row>
    <row r="3369" spans="3:4" ht="12.75">
      <c r="C3369" s="13"/>
      <c r="D3369" s="13"/>
    </row>
    <row r="3370" spans="3:4" ht="12.75">
      <c r="C3370" s="13"/>
      <c r="D3370" s="13"/>
    </row>
    <row r="3371" spans="3:4" ht="12.75">
      <c r="C3371" s="13"/>
      <c r="D3371" s="13"/>
    </row>
    <row r="3372" spans="3:4" ht="12.75">
      <c r="C3372" s="13"/>
      <c r="D3372" s="13"/>
    </row>
    <row r="3373" spans="3:4" ht="12.75">
      <c r="C3373" s="13"/>
      <c r="D3373" s="13"/>
    </row>
    <row r="3374" spans="3:4" ht="12.75">
      <c r="C3374" s="13"/>
      <c r="D3374" s="13"/>
    </row>
    <row r="3375" spans="3:4" ht="12.75">
      <c r="C3375" s="13"/>
      <c r="D3375" s="13"/>
    </row>
    <row r="3376" spans="3:4" ht="12.75">
      <c r="C3376" s="13"/>
      <c r="D3376" s="13"/>
    </row>
    <row r="3377" spans="3:4" ht="12.75">
      <c r="C3377" s="13"/>
      <c r="D3377" s="13"/>
    </row>
    <row r="3378" spans="3:4" ht="12.75">
      <c r="C3378" s="13"/>
      <c r="D3378" s="13"/>
    </row>
    <row r="3379" spans="3:4" ht="12.75">
      <c r="C3379" s="13"/>
      <c r="D3379" s="13"/>
    </row>
    <row r="3380" spans="3:4" ht="12.75">
      <c r="C3380" s="13"/>
      <c r="D3380" s="13"/>
    </row>
    <row r="3381" spans="3:4" ht="12.75">
      <c r="C3381" s="13"/>
      <c r="D3381" s="13"/>
    </row>
    <row r="3382" spans="3:4" ht="12.75">
      <c r="C3382" s="13"/>
      <c r="D3382" s="13"/>
    </row>
    <row r="3383" spans="3:4" ht="12.75">
      <c r="C3383" s="13"/>
      <c r="D3383" s="13"/>
    </row>
    <row r="3384" spans="3:4" ht="12.75">
      <c r="C3384" s="13"/>
      <c r="D3384" s="13"/>
    </row>
    <row r="3385" spans="3:4" ht="12.75">
      <c r="C3385" s="13"/>
      <c r="D3385" s="13"/>
    </row>
    <row r="3386" spans="3:4" ht="12.75">
      <c r="C3386" s="13"/>
      <c r="D3386" s="13"/>
    </row>
    <row r="3387" spans="3:4" ht="12.75">
      <c r="C3387" s="13"/>
      <c r="D3387" s="13"/>
    </row>
    <row r="3388" spans="3:4" ht="12.75">
      <c r="C3388" s="13"/>
      <c r="D3388" s="13"/>
    </row>
    <row r="3389" spans="3:4" ht="12.75">
      <c r="C3389" s="13"/>
      <c r="D3389" s="13"/>
    </row>
    <row r="3390" spans="3:4" ht="12.75">
      <c r="C3390" s="13"/>
      <c r="D3390" s="13"/>
    </row>
    <row r="3391" spans="3:4" ht="12.75">
      <c r="C3391" s="13"/>
      <c r="D3391" s="13"/>
    </row>
    <row r="3392" spans="3:4" ht="12.75">
      <c r="C3392" s="13"/>
      <c r="D3392" s="13"/>
    </row>
    <row r="3393" spans="3:4" ht="12.75">
      <c r="C3393" s="13"/>
      <c r="D3393" s="13"/>
    </row>
    <row r="3394" spans="3:4" ht="12.75">
      <c r="C3394" s="13"/>
      <c r="D3394" s="13"/>
    </row>
    <row r="3395" spans="3:4" ht="12.75">
      <c r="C3395" s="13"/>
      <c r="D3395" s="13"/>
    </row>
    <row r="3396" spans="3:4" ht="12.75">
      <c r="C3396" s="13"/>
      <c r="D3396" s="13"/>
    </row>
    <row r="3397" spans="3:4" ht="12.75">
      <c r="C3397" s="13"/>
      <c r="D3397" s="13"/>
    </row>
    <row r="3398" spans="3:4" ht="12.75">
      <c r="C3398" s="13"/>
      <c r="D3398" s="13"/>
    </row>
    <row r="3399" spans="3:4" ht="12.75">
      <c r="C3399" s="13"/>
      <c r="D3399" s="13"/>
    </row>
    <row r="3400" spans="3:4" ht="12.75">
      <c r="C3400" s="13"/>
      <c r="D3400" s="13"/>
    </row>
    <row r="3401" spans="3:4" ht="12.75">
      <c r="C3401" s="13"/>
      <c r="D3401" s="13"/>
    </row>
    <row r="3402" spans="3:4" ht="12.75">
      <c r="C3402" s="13"/>
      <c r="D3402" s="13"/>
    </row>
    <row r="3403" spans="3:4" ht="12.75">
      <c r="C3403" s="13"/>
      <c r="D3403" s="13"/>
    </row>
    <row r="3404" spans="3:4" ht="12.75">
      <c r="C3404" s="13"/>
      <c r="D3404" s="13"/>
    </row>
    <row r="3405" spans="3:4" ht="12.75">
      <c r="C3405" s="13"/>
      <c r="D3405" s="13"/>
    </row>
    <row r="3406" spans="3:4" ht="12.75">
      <c r="C3406" s="13"/>
      <c r="D3406" s="13"/>
    </row>
    <row r="3407" spans="3:4" ht="12.75">
      <c r="C3407" s="13"/>
      <c r="D3407" s="13"/>
    </row>
    <row r="3408" spans="3:4" ht="12.75">
      <c r="C3408" s="13"/>
      <c r="D3408" s="13"/>
    </row>
    <row r="3409" spans="3:4" ht="12.75">
      <c r="C3409" s="13"/>
      <c r="D3409" s="13"/>
    </row>
    <row r="3410" spans="3:4" ht="12.75">
      <c r="C3410" s="13"/>
      <c r="D3410" s="13"/>
    </row>
    <row r="3411" spans="3:4" ht="12.75">
      <c r="C3411" s="13"/>
      <c r="D3411" s="13"/>
    </row>
    <row r="3412" spans="3:4" ht="12.75">
      <c r="C3412" s="13"/>
      <c r="D3412" s="13"/>
    </row>
    <row r="3413" spans="3:4" ht="12.75">
      <c r="C3413" s="13"/>
      <c r="D3413" s="13"/>
    </row>
    <row r="3414" spans="3:4" ht="12.75">
      <c r="C3414" s="13"/>
      <c r="D3414" s="13"/>
    </row>
    <row r="3415" spans="3:4" ht="12.75">
      <c r="C3415" s="13"/>
      <c r="D3415" s="13"/>
    </row>
    <row r="3416" spans="3:4" ht="12.75">
      <c r="C3416" s="13"/>
      <c r="D3416" s="13"/>
    </row>
    <row r="3417" spans="3:4" ht="12.75">
      <c r="C3417" s="13"/>
      <c r="D3417" s="13"/>
    </row>
    <row r="3418" spans="3:4" ht="12.75">
      <c r="C3418" s="13"/>
      <c r="D3418" s="13"/>
    </row>
    <row r="3419" spans="3:4" ht="12.75">
      <c r="C3419" s="13"/>
      <c r="D3419" s="13"/>
    </row>
    <row r="3420" spans="3:4" ht="12.75">
      <c r="C3420" s="13"/>
      <c r="D3420" s="13"/>
    </row>
    <row r="3421" spans="3:4" ht="12.75">
      <c r="C3421" s="13"/>
      <c r="D3421" s="13"/>
    </row>
    <row r="3422" spans="3:4" ht="12.75">
      <c r="C3422" s="13"/>
      <c r="D3422" s="13"/>
    </row>
    <row r="3423" spans="3:4" ht="12.75">
      <c r="C3423" s="13"/>
      <c r="D3423" s="13"/>
    </row>
    <row r="3424" spans="3:4" ht="12.75">
      <c r="C3424" s="13"/>
      <c r="D3424" s="13"/>
    </row>
    <row r="3425" spans="3:4" ht="12.75">
      <c r="C3425" s="13"/>
      <c r="D3425" s="13"/>
    </row>
    <row r="3426" spans="3:4" ht="12.75">
      <c r="C3426" s="13"/>
      <c r="D3426" s="13"/>
    </row>
    <row r="3427" spans="3:4" ht="12.75">
      <c r="C3427" s="13"/>
      <c r="D3427" s="13"/>
    </row>
    <row r="3428" spans="3:4" ht="12.75">
      <c r="C3428" s="13"/>
      <c r="D3428" s="13"/>
    </row>
    <row r="3429" spans="3:4" ht="12.75">
      <c r="C3429" s="13"/>
      <c r="D3429" s="13"/>
    </row>
    <row r="3430" spans="3:4" ht="12.75">
      <c r="C3430" s="13"/>
      <c r="D3430" s="13"/>
    </row>
    <row r="3431" spans="3:4" ht="12.75">
      <c r="C3431" s="13"/>
      <c r="D3431" s="13"/>
    </row>
    <row r="3432" spans="3:4" ht="12.75">
      <c r="C3432" s="13"/>
      <c r="D3432" s="13"/>
    </row>
    <row r="3433" spans="3:4" ht="12.75">
      <c r="C3433" s="13"/>
      <c r="D3433" s="13"/>
    </row>
    <row r="3434" spans="3:4" ht="12.75">
      <c r="C3434" s="13"/>
      <c r="D3434" s="13"/>
    </row>
    <row r="3435" spans="3:4" ht="12.75">
      <c r="C3435" s="13"/>
      <c r="D3435" s="13"/>
    </row>
    <row r="3436" spans="3:4" ht="12.75">
      <c r="C3436" s="13"/>
      <c r="D3436" s="13"/>
    </row>
    <row r="3437" spans="3:4" ht="12.75">
      <c r="C3437" s="13"/>
      <c r="D3437" s="13"/>
    </row>
    <row r="3438" spans="3:4" ht="12.75">
      <c r="C3438" s="13"/>
      <c r="D3438" s="13"/>
    </row>
    <row r="3439" spans="3:4" ht="12.75">
      <c r="C3439" s="13"/>
      <c r="D3439" s="13"/>
    </row>
    <row r="3440" spans="3:4" ht="12.75">
      <c r="C3440" s="13"/>
      <c r="D3440" s="13"/>
    </row>
    <row r="3441" spans="3:4" ht="12.75">
      <c r="C3441" s="13"/>
      <c r="D3441" s="13"/>
    </row>
    <row r="3442" spans="3:4" ht="12.75">
      <c r="C3442" s="13"/>
      <c r="D3442" s="13"/>
    </row>
    <row r="3443" spans="3:4" ht="12.75">
      <c r="C3443" s="13"/>
      <c r="D3443" s="13"/>
    </row>
    <row r="3444" spans="3:4" ht="12.75">
      <c r="C3444" s="13"/>
      <c r="D3444" s="13"/>
    </row>
    <row r="3445" spans="3:4" ht="12.75">
      <c r="C3445" s="13"/>
      <c r="D3445" s="13"/>
    </row>
    <row r="3446" spans="3:4" ht="12.75">
      <c r="C3446" s="13"/>
      <c r="D3446" s="13"/>
    </row>
    <row r="3447" spans="3:4" ht="12.75">
      <c r="C3447" s="13"/>
      <c r="D3447" s="13"/>
    </row>
    <row r="3448" spans="3:4" ht="12.75">
      <c r="C3448" s="13"/>
      <c r="D3448" s="13"/>
    </row>
    <row r="3449" spans="3:4" ht="12.75">
      <c r="C3449" s="13"/>
      <c r="D3449" s="13"/>
    </row>
    <row r="3450" spans="3:4" ht="12.75">
      <c r="C3450" s="13"/>
      <c r="D3450" s="13"/>
    </row>
    <row r="3451" spans="3:4" ht="12.75">
      <c r="C3451" s="13"/>
      <c r="D3451" s="13"/>
    </row>
    <row r="3452" spans="3:4" ht="12.75">
      <c r="C3452" s="13"/>
      <c r="D3452" s="13"/>
    </row>
    <row r="3453" spans="3:4" ht="12.75">
      <c r="C3453" s="13"/>
      <c r="D3453" s="13"/>
    </row>
    <row r="3454" spans="3:4" ht="12.75">
      <c r="C3454" s="13"/>
      <c r="D3454" s="13"/>
    </row>
    <row r="3455" spans="3:4" ht="12.75">
      <c r="C3455" s="13"/>
      <c r="D3455" s="13"/>
    </row>
    <row r="3456" spans="3:4" ht="12.75">
      <c r="C3456" s="13"/>
      <c r="D3456" s="13"/>
    </row>
    <row r="3457" spans="3:4" ht="12.75">
      <c r="C3457" s="13"/>
      <c r="D3457" s="13"/>
    </row>
    <row r="3458" spans="3:4" ht="12.75">
      <c r="C3458" s="13"/>
      <c r="D3458" s="13"/>
    </row>
    <row r="3459" spans="3:4" ht="12.75">
      <c r="C3459" s="13"/>
      <c r="D3459" s="13"/>
    </row>
    <row r="3460" spans="3:4" ht="12.75">
      <c r="C3460" s="13"/>
      <c r="D3460" s="13"/>
    </row>
    <row r="3461" spans="3:4" ht="12.75">
      <c r="C3461" s="13"/>
      <c r="D3461" s="13"/>
    </row>
    <row r="3462" spans="3:4" ht="12.75">
      <c r="C3462" s="13"/>
      <c r="D3462" s="13"/>
    </row>
    <row r="3463" spans="3:4" ht="12.75">
      <c r="C3463" s="13"/>
      <c r="D3463" s="13"/>
    </row>
    <row r="3464" spans="3:4" ht="12.75">
      <c r="C3464" s="13"/>
      <c r="D3464" s="13"/>
    </row>
    <row r="3465" spans="3:4" ht="12.75">
      <c r="C3465" s="13"/>
      <c r="D3465" s="13"/>
    </row>
    <row r="3466" spans="3:4" ht="12.75">
      <c r="C3466" s="13"/>
      <c r="D3466" s="13"/>
    </row>
    <row r="3467" spans="3:4" ht="12.75">
      <c r="C3467" s="13"/>
      <c r="D3467" s="13"/>
    </row>
    <row r="3468" spans="3:4" ht="12.75">
      <c r="C3468" s="13"/>
      <c r="D3468" s="13"/>
    </row>
    <row r="3469" spans="3:4" ht="12.75">
      <c r="C3469" s="13"/>
      <c r="D3469" s="13"/>
    </row>
    <row r="3470" spans="3:4" ht="12.75">
      <c r="C3470" s="13"/>
      <c r="D3470" s="13"/>
    </row>
    <row r="3471" spans="3:4" ht="12.75">
      <c r="C3471" s="13"/>
      <c r="D3471" s="13"/>
    </row>
    <row r="3472" spans="3:4" ht="12.75">
      <c r="C3472" s="13"/>
      <c r="D3472" s="13"/>
    </row>
    <row r="3473" spans="3:4" ht="12.75">
      <c r="C3473" s="13"/>
      <c r="D3473" s="13"/>
    </row>
    <row r="3474" spans="3:4" ht="12.75">
      <c r="C3474" s="13"/>
      <c r="D3474" s="13"/>
    </row>
    <row r="3475" spans="3:4" ht="12.75">
      <c r="C3475" s="13"/>
      <c r="D3475" s="13"/>
    </row>
    <row r="3476" spans="3:4" ht="12.75">
      <c r="C3476" s="13"/>
      <c r="D3476" s="13"/>
    </row>
    <row r="3477" spans="3:4" ht="12.75">
      <c r="C3477" s="13"/>
      <c r="D3477" s="13"/>
    </row>
    <row r="3478" spans="3:4" ht="12.75">
      <c r="C3478" s="13"/>
      <c r="D3478" s="13"/>
    </row>
    <row r="3479" spans="3:4" ht="12.75">
      <c r="C3479" s="13"/>
      <c r="D3479" s="13"/>
    </row>
    <row r="3480" spans="3:4" ht="12.75">
      <c r="C3480" s="13"/>
      <c r="D3480" s="13"/>
    </row>
    <row r="3481" spans="3:4" ht="12.75">
      <c r="C3481" s="13"/>
      <c r="D3481" s="13"/>
    </row>
    <row r="3482" spans="3:4" ht="12.75">
      <c r="C3482" s="13"/>
      <c r="D3482" s="13"/>
    </row>
    <row r="3483" spans="3:4" ht="12.75">
      <c r="C3483" s="13"/>
      <c r="D3483" s="13"/>
    </row>
    <row r="3484" spans="3:4" ht="12.75">
      <c r="C3484" s="13"/>
      <c r="D3484" s="13"/>
    </row>
    <row r="3485" spans="3:4" ht="12.75">
      <c r="C3485" s="13"/>
      <c r="D3485" s="13"/>
    </row>
    <row r="3486" spans="3:4" ht="12.75">
      <c r="C3486" s="13"/>
      <c r="D3486" s="13"/>
    </row>
    <row r="3487" spans="3:4" ht="12.75">
      <c r="C3487" s="13"/>
      <c r="D3487" s="13"/>
    </row>
    <row r="3488" spans="3:4" ht="12.75">
      <c r="C3488" s="13"/>
      <c r="D3488" s="13"/>
    </row>
    <row r="3489" spans="3:4" ht="12.75">
      <c r="C3489" s="13"/>
      <c r="D3489" s="13"/>
    </row>
    <row r="3490" spans="3:4" ht="12.75">
      <c r="C3490" s="13"/>
      <c r="D3490" s="13"/>
    </row>
    <row r="3491" spans="3:4" ht="12.75">
      <c r="C3491" s="13"/>
      <c r="D3491" s="13"/>
    </row>
    <row r="3492" spans="3:4" ht="12.75">
      <c r="C3492" s="13"/>
      <c r="D3492" s="13"/>
    </row>
    <row r="3493" spans="3:4" ht="12.75">
      <c r="C3493" s="13"/>
      <c r="D3493" s="13"/>
    </row>
    <row r="3494" spans="3:4" ht="12.75">
      <c r="C3494" s="13"/>
      <c r="D3494" s="13"/>
    </row>
    <row r="3495" spans="3:4" ht="12.75">
      <c r="C3495" s="13"/>
      <c r="D3495" s="13"/>
    </row>
    <row r="3496" spans="3:4" ht="12.75">
      <c r="C3496" s="13"/>
      <c r="D3496" s="13"/>
    </row>
    <row r="3497" spans="3:4" ht="12.75">
      <c r="C3497" s="13"/>
      <c r="D3497" s="13"/>
    </row>
    <row r="3498" spans="3:4" ht="12.75">
      <c r="C3498" s="13"/>
      <c r="D3498" s="13"/>
    </row>
    <row r="3499" spans="3:4" ht="12.75">
      <c r="C3499" s="13"/>
      <c r="D3499" s="13"/>
    </row>
    <row r="3500" spans="3:4" ht="12.75">
      <c r="C3500" s="13"/>
      <c r="D3500" s="13"/>
    </row>
    <row r="3501" spans="3:4" ht="12.75">
      <c r="C3501" s="13"/>
      <c r="D3501" s="13"/>
    </row>
    <row r="3502" spans="3:4" ht="12.75">
      <c r="C3502" s="13"/>
      <c r="D3502" s="13"/>
    </row>
    <row r="3503" spans="3:4" ht="12.75">
      <c r="C3503" s="13"/>
      <c r="D3503" s="13"/>
    </row>
    <row r="3504" spans="3:4" ht="12.75">
      <c r="C3504" s="13"/>
      <c r="D3504" s="13"/>
    </row>
    <row r="3505" spans="3:4" ht="12.75">
      <c r="C3505" s="13"/>
      <c r="D3505" s="13"/>
    </row>
    <row r="3506" spans="3:4" ht="12.75">
      <c r="C3506" s="13"/>
      <c r="D3506" s="13"/>
    </row>
    <row r="3507" spans="3:4" ht="12.75">
      <c r="C3507" s="13"/>
      <c r="D3507" s="13"/>
    </row>
    <row r="3508" spans="3:4" ht="12.75">
      <c r="C3508" s="13"/>
      <c r="D3508" s="13"/>
    </row>
    <row r="3509" spans="3:4" ht="12.75">
      <c r="C3509" s="13"/>
      <c r="D3509" s="13"/>
    </row>
    <row r="3510" spans="3:4" ht="12.75">
      <c r="C3510" s="13"/>
      <c r="D3510" s="13"/>
    </row>
    <row r="3511" spans="3:4" ht="12.75">
      <c r="C3511" s="13"/>
      <c r="D3511" s="13"/>
    </row>
    <row r="3512" spans="3:4" ht="12.75">
      <c r="C3512" s="13"/>
      <c r="D3512" s="13"/>
    </row>
    <row r="3513" spans="3:4" ht="12.75">
      <c r="C3513" s="13"/>
      <c r="D3513" s="13"/>
    </row>
    <row r="3514" spans="3:4" ht="12.75">
      <c r="C3514" s="13"/>
      <c r="D3514" s="13"/>
    </row>
    <row r="3515" spans="3:4" ht="12.75">
      <c r="C3515" s="13"/>
      <c r="D3515" s="13"/>
    </row>
    <row r="3516" spans="3:4" ht="12.75">
      <c r="C3516" s="13"/>
      <c r="D3516" s="13"/>
    </row>
    <row r="3517" spans="3:4" ht="12.75">
      <c r="C3517" s="13"/>
      <c r="D3517" s="13"/>
    </row>
    <row r="3518" spans="3:4" ht="12.75">
      <c r="C3518" s="13"/>
      <c r="D3518" s="13"/>
    </row>
    <row r="3519" spans="3:4" ht="12.75">
      <c r="C3519" s="13"/>
      <c r="D3519" s="13"/>
    </row>
    <row r="3520" spans="3:4" ht="12.75">
      <c r="C3520" s="13"/>
      <c r="D3520" s="13"/>
    </row>
    <row r="3521" spans="3:4" ht="12.75">
      <c r="C3521" s="13"/>
      <c r="D3521" s="13"/>
    </row>
    <row r="3522" spans="3:4" ht="12.75">
      <c r="C3522" s="13"/>
      <c r="D3522" s="13"/>
    </row>
    <row r="3523" spans="3:4" ht="12.75">
      <c r="C3523" s="13"/>
      <c r="D3523" s="13"/>
    </row>
    <row r="3524" spans="3:4" ht="12.75">
      <c r="C3524" s="13"/>
      <c r="D3524" s="13"/>
    </row>
    <row r="3525" spans="3:4" ht="12.75">
      <c r="C3525" s="13"/>
      <c r="D3525" s="13"/>
    </row>
    <row r="3526" spans="3:4" ht="12.75">
      <c r="C3526" s="13"/>
      <c r="D3526" s="13"/>
    </row>
    <row r="3527" spans="3:4" ht="12.75">
      <c r="C3527" s="13"/>
      <c r="D3527" s="13"/>
    </row>
    <row r="3528" spans="3:4" ht="12.75">
      <c r="C3528" s="13"/>
      <c r="D3528" s="13"/>
    </row>
    <row r="3529" spans="3:4" ht="12.75">
      <c r="C3529" s="13"/>
      <c r="D3529" s="13"/>
    </row>
    <row r="3530" spans="3:4" ht="12.75">
      <c r="C3530" s="13"/>
      <c r="D3530" s="13"/>
    </row>
    <row r="3531" spans="3:4" ht="12.75">
      <c r="C3531" s="13"/>
      <c r="D3531" s="13"/>
    </row>
    <row r="3532" spans="3:4" ht="12.75">
      <c r="C3532" s="13"/>
      <c r="D3532" s="13"/>
    </row>
    <row r="3533" spans="3:4" ht="12.75">
      <c r="C3533" s="13"/>
      <c r="D3533" s="13"/>
    </row>
    <row r="3534" spans="3:4" ht="12.75">
      <c r="C3534" s="13"/>
      <c r="D3534" s="13"/>
    </row>
    <row r="3535" spans="3:4" ht="12.75">
      <c r="C3535" s="13"/>
      <c r="D3535" s="13"/>
    </row>
    <row r="3536" spans="3:4" ht="12.75">
      <c r="C3536" s="13"/>
      <c r="D3536" s="13"/>
    </row>
    <row r="3537" spans="3:4" ht="12.75">
      <c r="C3537" s="13"/>
      <c r="D3537" s="13"/>
    </row>
    <row r="3538" spans="3:4" ht="12.75">
      <c r="C3538" s="13"/>
      <c r="D3538" s="13"/>
    </row>
    <row r="3539" spans="3:4" ht="12.75">
      <c r="C3539" s="13"/>
      <c r="D3539" s="13"/>
    </row>
    <row r="3540" spans="3:4" ht="12.75">
      <c r="C3540" s="13"/>
      <c r="D3540" s="13"/>
    </row>
    <row r="3541" spans="3:4" ht="12.75">
      <c r="C3541" s="13"/>
      <c r="D3541" s="13"/>
    </row>
    <row r="3542" spans="3:4" ht="12.75">
      <c r="C3542" s="13"/>
      <c r="D3542" s="13"/>
    </row>
    <row r="3543" spans="3:4" ht="12.75">
      <c r="C3543" s="13"/>
      <c r="D3543" s="13"/>
    </row>
    <row r="3544" spans="3:4" ht="12.75">
      <c r="C3544" s="13"/>
      <c r="D3544" s="13"/>
    </row>
    <row r="3545" spans="3:4" ht="12.75">
      <c r="C3545" s="13"/>
      <c r="D3545" s="13"/>
    </row>
    <row r="3546" spans="3:4" ht="12.75">
      <c r="C3546" s="13"/>
      <c r="D3546" s="13"/>
    </row>
    <row r="3547" spans="3:4" ht="12.75">
      <c r="C3547" s="13"/>
      <c r="D3547" s="13"/>
    </row>
    <row r="3548" spans="3:4" ht="12.75">
      <c r="C3548" s="13"/>
      <c r="D3548" s="13"/>
    </row>
    <row r="3549" spans="3:4" ht="12.75">
      <c r="C3549" s="13"/>
      <c r="D3549" s="13"/>
    </row>
    <row r="3550" spans="3:4" ht="12.75">
      <c r="C3550" s="13"/>
      <c r="D3550" s="13"/>
    </row>
    <row r="3551" spans="3:4" ht="12.75">
      <c r="C3551" s="13"/>
      <c r="D3551" s="13"/>
    </row>
    <row r="3552" spans="3:4" ht="12.75">
      <c r="C3552" s="13"/>
      <c r="D3552" s="13"/>
    </row>
    <row r="3553" spans="3:4" ht="12.75">
      <c r="C3553" s="13"/>
      <c r="D3553" s="13"/>
    </row>
    <row r="3554" spans="3:4" ht="12.75">
      <c r="C3554" s="13"/>
      <c r="D3554" s="13"/>
    </row>
    <row r="3555" spans="3:4" ht="12.75">
      <c r="C3555" s="13"/>
      <c r="D3555" s="13"/>
    </row>
    <row r="3556" spans="3:4" ht="12.75">
      <c r="C3556" s="13"/>
      <c r="D3556" s="13"/>
    </row>
    <row r="3557" spans="3:4" ht="12.75">
      <c r="C3557" s="13"/>
      <c r="D3557" s="13"/>
    </row>
    <row r="3558" spans="3:4" ht="12.75">
      <c r="C3558" s="13"/>
      <c r="D3558" s="13"/>
    </row>
    <row r="3559" spans="3:4" ht="12.75">
      <c r="C3559" s="13"/>
      <c r="D3559" s="13"/>
    </row>
    <row r="3560" spans="3:4" ht="12.75">
      <c r="C3560" s="13"/>
      <c r="D3560" s="13"/>
    </row>
    <row r="3561" spans="3:4" ht="12.75">
      <c r="C3561" s="13"/>
      <c r="D3561" s="13"/>
    </row>
    <row r="3562" spans="3:4" ht="12.75">
      <c r="C3562" s="13"/>
      <c r="D3562" s="13"/>
    </row>
    <row r="3563" spans="3:4" ht="12.75">
      <c r="C3563" s="13"/>
      <c r="D3563" s="13"/>
    </row>
    <row r="3564" spans="3:4" ht="12.75">
      <c r="C3564" s="13"/>
      <c r="D3564" s="13"/>
    </row>
    <row r="3565" spans="3:4" ht="12.75">
      <c r="C3565" s="13"/>
      <c r="D3565" s="13"/>
    </row>
    <row r="3566" spans="3:4" ht="12.75">
      <c r="C3566" s="13"/>
      <c r="D3566" s="13"/>
    </row>
    <row r="3567" spans="3:4" ht="12.75">
      <c r="C3567" s="13"/>
      <c r="D3567" s="13"/>
    </row>
    <row r="3568" spans="3:4" ht="12.75">
      <c r="C3568" s="13"/>
      <c r="D3568" s="13"/>
    </row>
    <row r="3569" spans="3:4" ht="12.75">
      <c r="C3569" s="13"/>
      <c r="D3569" s="13"/>
    </row>
    <row r="3570" spans="3:4" ht="12.75">
      <c r="C3570" s="13"/>
      <c r="D3570" s="13"/>
    </row>
    <row r="3571" spans="3:4" ht="12.75">
      <c r="C3571" s="13"/>
      <c r="D3571" s="13"/>
    </row>
    <row r="3572" spans="3:4" ht="12.75">
      <c r="C3572" s="13"/>
      <c r="D3572" s="13"/>
    </row>
    <row r="3573" spans="3:4" ht="12.75">
      <c r="C3573" s="13"/>
      <c r="D3573" s="13"/>
    </row>
    <row r="3574" spans="3:4" ht="12.75">
      <c r="C3574" s="13"/>
      <c r="D3574" s="13"/>
    </row>
    <row r="3575" spans="3:4" ht="12.75">
      <c r="C3575" s="13"/>
      <c r="D3575" s="13"/>
    </row>
    <row r="3576" spans="3:4" ht="12.75">
      <c r="C3576" s="13"/>
      <c r="D3576" s="13"/>
    </row>
    <row r="3577" spans="3:4" ht="12.75">
      <c r="C3577" s="13"/>
      <c r="D3577" s="13"/>
    </row>
    <row r="3578" spans="3:4" ht="12.75">
      <c r="C3578" s="13"/>
      <c r="D3578" s="13"/>
    </row>
    <row r="3579" spans="3:4" ht="12.75">
      <c r="C3579" s="13"/>
      <c r="D3579" s="13"/>
    </row>
    <row r="3580" spans="3:4" ht="12.75">
      <c r="C3580" s="13"/>
      <c r="D3580" s="13"/>
    </row>
    <row r="3581" spans="3:4" ht="12.75">
      <c r="C3581" s="13"/>
      <c r="D3581" s="13"/>
    </row>
    <row r="3582" spans="3:4" ht="12.75">
      <c r="C3582" s="13"/>
      <c r="D3582" s="13"/>
    </row>
    <row r="3583" spans="3:4" ht="12.75">
      <c r="C3583" s="13"/>
      <c r="D3583" s="13"/>
    </row>
    <row r="3584" spans="3:4" ht="12.75">
      <c r="C3584" s="13"/>
      <c r="D3584" s="13"/>
    </row>
    <row r="3585" spans="3:4" ht="12.75">
      <c r="C3585" s="13"/>
      <c r="D3585" s="13"/>
    </row>
    <row r="3586" spans="3:4" ht="12.75">
      <c r="C3586" s="13"/>
      <c r="D3586" s="13"/>
    </row>
    <row r="3587" spans="3:4" ht="12.75">
      <c r="C3587" s="13"/>
      <c r="D3587" s="13"/>
    </row>
    <row r="3588" spans="3:4" ht="12.75">
      <c r="C3588" s="13"/>
      <c r="D3588" s="13"/>
    </row>
    <row r="3589" spans="3:4" ht="12.75">
      <c r="C3589" s="13"/>
      <c r="D3589" s="13"/>
    </row>
    <row r="3590" spans="3:4" ht="12.75">
      <c r="C3590" s="13"/>
      <c r="D3590" s="13"/>
    </row>
    <row r="3591" spans="3:4" ht="12.75">
      <c r="C3591" s="13"/>
      <c r="D3591" s="13"/>
    </row>
    <row r="3592" spans="3:4" ht="12.75">
      <c r="C3592" s="13"/>
      <c r="D3592" s="13"/>
    </row>
    <row r="3593" spans="3:4" ht="12.75">
      <c r="C3593" s="13"/>
      <c r="D3593" s="13"/>
    </row>
    <row r="3594" spans="3:4" ht="12.75">
      <c r="C3594" s="13"/>
      <c r="D3594" s="13"/>
    </row>
    <row r="3595" spans="3:4" ht="12.75">
      <c r="C3595" s="13"/>
      <c r="D3595" s="13"/>
    </row>
    <row r="3596" spans="3:4" ht="12.75">
      <c r="C3596" s="13"/>
      <c r="D3596" s="13"/>
    </row>
    <row r="3597" spans="3:4" ht="12.75">
      <c r="C3597" s="13"/>
      <c r="D3597" s="13"/>
    </row>
    <row r="3598" spans="3:4" ht="12.75">
      <c r="C3598" s="13"/>
      <c r="D3598" s="13"/>
    </row>
    <row r="3599" spans="3:4" ht="12.75">
      <c r="C3599" s="13"/>
      <c r="D3599" s="13"/>
    </row>
    <row r="3600" spans="3:4" ht="12.75">
      <c r="C3600" s="13"/>
      <c r="D3600" s="13"/>
    </row>
    <row r="3601" spans="3:4" ht="12.75">
      <c r="C3601" s="13"/>
      <c r="D3601" s="13"/>
    </row>
    <row r="3602" spans="3:4" ht="12.75">
      <c r="C3602" s="13"/>
      <c r="D3602" s="13"/>
    </row>
    <row r="3603" spans="3:4" ht="12.75">
      <c r="C3603" s="13"/>
      <c r="D3603" s="13"/>
    </row>
    <row r="3604" spans="3:4" ht="12.75">
      <c r="C3604" s="13"/>
      <c r="D3604" s="13"/>
    </row>
    <row r="3605" spans="3:4" ht="12.75">
      <c r="C3605" s="13"/>
      <c r="D3605" s="13"/>
    </row>
    <row r="3606" spans="3:4" ht="12.75">
      <c r="C3606" s="13"/>
      <c r="D3606" s="13"/>
    </row>
    <row r="3607" spans="3:4" ht="12.75">
      <c r="C3607" s="13"/>
      <c r="D3607" s="13"/>
    </row>
    <row r="3608" spans="3:4" ht="12.75">
      <c r="C3608" s="13"/>
      <c r="D3608" s="13"/>
    </row>
    <row r="3609" spans="3:4" ht="12.75">
      <c r="C3609" s="13"/>
      <c r="D3609" s="13"/>
    </row>
    <row r="3610" spans="3:4" ht="12.75">
      <c r="C3610" s="13"/>
      <c r="D3610" s="13"/>
    </row>
    <row r="3611" spans="3:4" ht="12.75">
      <c r="C3611" s="13"/>
      <c r="D3611" s="13"/>
    </row>
    <row r="3612" spans="3:4" ht="12.75">
      <c r="C3612" s="13"/>
      <c r="D3612" s="13"/>
    </row>
    <row r="3613" spans="3:4" ht="12.75">
      <c r="C3613" s="13"/>
      <c r="D3613" s="13"/>
    </row>
    <row r="3614" spans="3:4" ht="12.75">
      <c r="C3614" s="13"/>
      <c r="D3614" s="13"/>
    </row>
    <row r="3615" spans="3:4" ht="12.75">
      <c r="C3615" s="13"/>
      <c r="D3615" s="13"/>
    </row>
    <row r="3616" spans="3:4" ht="12.75">
      <c r="C3616" s="13"/>
      <c r="D3616" s="13"/>
    </row>
    <row r="3617" spans="3:4" ht="12.75">
      <c r="C3617" s="13"/>
      <c r="D3617" s="13"/>
    </row>
    <row r="3618" spans="3:4" ht="12.75">
      <c r="C3618" s="13"/>
      <c r="D3618" s="13"/>
    </row>
    <row r="3619" spans="3:4" ht="12.75">
      <c r="C3619" s="13"/>
      <c r="D3619" s="13"/>
    </row>
    <row r="3620" spans="3:4" ht="12.75">
      <c r="C3620" s="13"/>
      <c r="D3620" s="13"/>
    </row>
    <row r="3621" spans="3:4" ht="12.75">
      <c r="C3621" s="13"/>
      <c r="D3621" s="13"/>
    </row>
    <row r="3622" spans="3:4" ht="12.75">
      <c r="C3622" s="13"/>
      <c r="D3622" s="13"/>
    </row>
    <row r="3623" spans="3:4" ht="12.75">
      <c r="C3623" s="13"/>
      <c r="D3623" s="13"/>
    </row>
    <row r="3624" spans="3:4" ht="12.75">
      <c r="C3624" s="13"/>
      <c r="D3624" s="13"/>
    </row>
    <row r="3625" spans="3:4" ht="12.75">
      <c r="C3625" s="13"/>
      <c r="D3625" s="13"/>
    </row>
    <row r="3626" spans="3:4" ht="12.75">
      <c r="C3626" s="13"/>
      <c r="D3626" s="13"/>
    </row>
    <row r="3627" spans="3:4" ht="12.75">
      <c r="C3627" s="13"/>
      <c r="D3627" s="13"/>
    </row>
    <row r="3628" spans="3:4" ht="12.75">
      <c r="C3628" s="13"/>
      <c r="D3628" s="13"/>
    </row>
    <row r="3629" spans="3:4" ht="12.75">
      <c r="C3629" s="13"/>
      <c r="D3629" s="13"/>
    </row>
    <row r="3630" spans="3:4" ht="12.75">
      <c r="C3630" s="13"/>
      <c r="D3630" s="13"/>
    </row>
    <row r="3631" spans="3:4" ht="12.75">
      <c r="C3631" s="13"/>
      <c r="D3631" s="13"/>
    </row>
    <row r="3632" spans="3:4" ht="12.75">
      <c r="C3632" s="13"/>
      <c r="D3632" s="13"/>
    </row>
    <row r="3633" spans="3:4" ht="12.75">
      <c r="C3633" s="13"/>
      <c r="D3633" s="13"/>
    </row>
    <row r="3634" spans="3:4" ht="12.75">
      <c r="C3634" s="13"/>
      <c r="D3634" s="13"/>
    </row>
    <row r="3635" spans="3:4" ht="12.75">
      <c r="C3635" s="13"/>
      <c r="D3635" s="13"/>
    </row>
    <row r="3636" spans="3:4" ht="12.75">
      <c r="C3636" s="13"/>
      <c r="D3636" s="13"/>
    </row>
    <row r="3637" spans="3:4" ht="12.75">
      <c r="C3637" s="13"/>
      <c r="D3637" s="13"/>
    </row>
    <row r="3638" spans="3:4" ht="12.75">
      <c r="C3638" s="13"/>
      <c r="D3638" s="13"/>
    </row>
    <row r="3639" spans="3:4" ht="12.75">
      <c r="C3639" s="13"/>
      <c r="D3639" s="13"/>
    </row>
    <row r="3640" spans="3:4" ht="12.75">
      <c r="C3640" s="13"/>
      <c r="D3640" s="13"/>
    </row>
    <row r="3641" spans="3:4" ht="12.75">
      <c r="C3641" s="13"/>
      <c r="D3641" s="13"/>
    </row>
    <row r="3642" spans="3:4" ht="12.75">
      <c r="C3642" s="13"/>
      <c r="D3642" s="13"/>
    </row>
    <row r="3643" spans="3:4" ht="12.75">
      <c r="C3643" s="13"/>
      <c r="D3643" s="13"/>
    </row>
    <row r="3644" spans="3:4" ht="12.75">
      <c r="C3644" s="13"/>
      <c r="D3644" s="13"/>
    </row>
    <row r="3645" spans="3:4" ht="12.75">
      <c r="C3645" s="13"/>
      <c r="D3645" s="13"/>
    </row>
    <row r="3646" spans="3:4" ht="12.75">
      <c r="C3646" s="13"/>
      <c r="D3646" s="13"/>
    </row>
    <row r="3647" spans="3:4" ht="12.75">
      <c r="C3647" s="13"/>
      <c r="D3647" s="13"/>
    </row>
    <row r="3648" spans="3:4" ht="12.75">
      <c r="C3648" s="13"/>
      <c r="D3648" s="13"/>
    </row>
    <row r="3649" spans="3:4" ht="12.75">
      <c r="C3649" s="13"/>
      <c r="D3649" s="13"/>
    </row>
    <row r="3650" spans="3:4" ht="12.75">
      <c r="C3650" s="13"/>
      <c r="D3650" s="13"/>
    </row>
    <row r="3651" spans="3:4" ht="12.75">
      <c r="C3651" s="13"/>
      <c r="D3651" s="13"/>
    </row>
    <row r="3652" spans="3:4" ht="12.75">
      <c r="C3652" s="13"/>
      <c r="D3652" s="13"/>
    </row>
    <row r="3653" spans="3:4" ht="12.75">
      <c r="C3653" s="13"/>
      <c r="D3653" s="13"/>
    </row>
    <row r="3654" spans="3:4" ht="12.75">
      <c r="C3654" s="13"/>
      <c r="D3654" s="13"/>
    </row>
    <row r="3655" spans="3:4" ht="12.75">
      <c r="C3655" s="13"/>
      <c r="D3655" s="13"/>
    </row>
    <row r="3656" spans="3:4" ht="12.75">
      <c r="C3656" s="13"/>
      <c r="D3656" s="13"/>
    </row>
    <row r="3657" spans="3:4" ht="12.75">
      <c r="C3657" s="13"/>
      <c r="D3657" s="13"/>
    </row>
    <row r="3658" spans="3:4" ht="12.75">
      <c r="C3658" s="13"/>
      <c r="D3658" s="13"/>
    </row>
    <row r="3659" spans="3:4" ht="12.75">
      <c r="C3659" s="13"/>
      <c r="D3659" s="13"/>
    </row>
    <row r="3660" spans="3:4" ht="12.75">
      <c r="C3660" s="13"/>
      <c r="D3660" s="13"/>
    </row>
    <row r="3661" spans="3:4" ht="12.75">
      <c r="C3661" s="13"/>
      <c r="D3661" s="13"/>
    </row>
    <row r="3662" spans="3:4" ht="12.75">
      <c r="C3662" s="13"/>
      <c r="D3662" s="13"/>
    </row>
    <row r="3663" spans="3:4" ht="12.75">
      <c r="C3663" s="13"/>
      <c r="D3663" s="13"/>
    </row>
    <row r="3664" spans="3:4" ht="12.75">
      <c r="C3664" s="13"/>
      <c r="D3664" s="13"/>
    </row>
    <row r="3665" spans="3:4" ht="12.75">
      <c r="C3665" s="13"/>
      <c r="D3665" s="13"/>
    </row>
    <row r="3666" spans="3:4" ht="12.75">
      <c r="C3666" s="13"/>
      <c r="D3666" s="13"/>
    </row>
    <row r="3667" spans="3:4" ht="12.75">
      <c r="C3667" s="13"/>
      <c r="D3667" s="13"/>
    </row>
    <row r="3668" spans="3:4" ht="12.75">
      <c r="C3668" s="13"/>
      <c r="D3668" s="13"/>
    </row>
    <row r="3669" spans="3:4" ht="12.75">
      <c r="C3669" s="13"/>
      <c r="D3669" s="13"/>
    </row>
    <row r="3670" spans="3:4" ht="12.75">
      <c r="C3670" s="13"/>
      <c r="D3670" s="13"/>
    </row>
    <row r="3671" spans="3:4" ht="12.75">
      <c r="C3671" s="13"/>
      <c r="D3671" s="13"/>
    </row>
    <row r="3672" spans="3:4" ht="12.75">
      <c r="C3672" s="13"/>
      <c r="D3672" s="13"/>
    </row>
    <row r="3673" spans="3:4" ht="12.75">
      <c r="C3673" s="13"/>
      <c r="D3673" s="13"/>
    </row>
    <row r="3674" spans="3:4" ht="12.75">
      <c r="C3674" s="13"/>
      <c r="D3674" s="13"/>
    </row>
    <row r="3675" spans="3:4" ht="12.75">
      <c r="C3675" s="13"/>
      <c r="D3675" s="13"/>
    </row>
    <row r="3676" spans="3:4" ht="12.75">
      <c r="C3676" s="13"/>
      <c r="D3676" s="13"/>
    </row>
    <row r="3677" spans="3:4" ht="12.75">
      <c r="C3677" s="13"/>
      <c r="D3677" s="13"/>
    </row>
    <row r="3678" spans="3:4" ht="12.75">
      <c r="C3678" s="13"/>
      <c r="D3678" s="13"/>
    </row>
    <row r="3679" spans="3:4" ht="12.75">
      <c r="C3679" s="13"/>
      <c r="D3679" s="13"/>
    </row>
    <row r="3680" spans="3:4" ht="12.75">
      <c r="C3680" s="13"/>
      <c r="D3680" s="13"/>
    </row>
    <row r="3681" spans="3:4" ht="12.75">
      <c r="C3681" s="13"/>
      <c r="D3681" s="13"/>
    </row>
    <row r="3682" spans="3:4" ht="12.75">
      <c r="C3682" s="13"/>
      <c r="D3682" s="13"/>
    </row>
    <row r="3683" spans="3:4" ht="12.75">
      <c r="C3683" s="13"/>
      <c r="D3683" s="13"/>
    </row>
    <row r="3684" spans="3:4" ht="12.75">
      <c r="C3684" s="13"/>
      <c r="D3684" s="13"/>
    </row>
    <row r="3685" spans="3:4" ht="12.75">
      <c r="C3685" s="13"/>
      <c r="D3685" s="13"/>
    </row>
    <row r="3686" spans="3:4" ht="12.75">
      <c r="C3686" s="13"/>
      <c r="D3686" s="13"/>
    </row>
    <row r="3687" spans="3:4" ht="12.75">
      <c r="C3687" s="13"/>
      <c r="D3687" s="13"/>
    </row>
    <row r="3688" spans="3:4" ht="12.75">
      <c r="C3688" s="13"/>
      <c r="D3688" s="13"/>
    </row>
    <row r="3689" spans="3:4" ht="12.75">
      <c r="C3689" s="13"/>
      <c r="D3689" s="13"/>
    </row>
    <row r="3690" spans="3:4" ht="12.75">
      <c r="C3690" s="13"/>
      <c r="D3690" s="13"/>
    </row>
    <row r="3691" spans="3:4" ht="12.75">
      <c r="C3691" s="13"/>
      <c r="D3691" s="13"/>
    </row>
    <row r="3692" spans="3:4" ht="12.75">
      <c r="C3692" s="13"/>
      <c r="D3692" s="13"/>
    </row>
    <row r="3693" spans="3:4" ht="12.75">
      <c r="C3693" s="13"/>
      <c r="D3693" s="13"/>
    </row>
    <row r="3694" spans="3:4" ht="12.75">
      <c r="C3694" s="13"/>
      <c r="D3694" s="13"/>
    </row>
    <row r="3695" spans="3:4" ht="12.75">
      <c r="C3695" s="13"/>
      <c r="D3695" s="13"/>
    </row>
    <row r="3696" spans="3:4" ht="12.75">
      <c r="C3696" s="13"/>
      <c r="D3696" s="13"/>
    </row>
    <row r="3697" spans="3:4" ht="12.75">
      <c r="C3697" s="13"/>
      <c r="D3697" s="13"/>
    </row>
    <row r="3698" spans="3:4" ht="12.75">
      <c r="C3698" s="13"/>
      <c r="D3698" s="13"/>
    </row>
    <row r="3699" spans="3:4" ht="12.75">
      <c r="C3699" s="13"/>
      <c r="D3699" s="13"/>
    </row>
    <row r="3700" spans="3:4" ht="12.75">
      <c r="C3700" s="13"/>
      <c r="D3700" s="13"/>
    </row>
    <row r="3701" spans="3:4" ht="12.75">
      <c r="C3701" s="13"/>
      <c r="D3701" s="13"/>
    </row>
    <row r="3702" spans="3:4" ht="12.75">
      <c r="C3702" s="13"/>
      <c r="D3702" s="13"/>
    </row>
    <row r="3703" spans="3:4" ht="12.75">
      <c r="C3703" s="13"/>
      <c r="D3703" s="13"/>
    </row>
    <row r="3704" spans="3:4" ht="12.75">
      <c r="C3704" s="13"/>
      <c r="D3704" s="13"/>
    </row>
    <row r="3705" spans="3:4" ht="12.75">
      <c r="C3705" s="13"/>
      <c r="D3705" s="13"/>
    </row>
    <row r="3706" spans="3:4" ht="12.75">
      <c r="C3706" s="13"/>
      <c r="D3706" s="13"/>
    </row>
    <row r="3707" spans="3:4" ht="12.75">
      <c r="C3707" s="13"/>
      <c r="D3707" s="13"/>
    </row>
    <row r="3708" spans="3:4" ht="12.75">
      <c r="C3708" s="13"/>
      <c r="D3708" s="13"/>
    </row>
    <row r="3709" spans="3:4" ht="12.75">
      <c r="C3709" s="13"/>
      <c r="D3709" s="13"/>
    </row>
    <row r="3710" spans="3:4" ht="12.75">
      <c r="C3710" s="13"/>
      <c r="D3710" s="13"/>
    </row>
    <row r="3711" spans="3:4" ht="12.75">
      <c r="C3711" s="13"/>
      <c r="D3711" s="13"/>
    </row>
    <row r="3712" spans="3:4" ht="12.75">
      <c r="C3712" s="13"/>
      <c r="D3712" s="13"/>
    </row>
    <row r="3713" spans="3:4" ht="12.75">
      <c r="C3713" s="13"/>
      <c r="D3713" s="13"/>
    </row>
    <row r="3714" spans="3:4" ht="12.75">
      <c r="C3714" s="13"/>
      <c r="D3714" s="13"/>
    </row>
    <row r="3715" spans="3:4" ht="12.75">
      <c r="C3715" s="13"/>
      <c r="D3715" s="13"/>
    </row>
    <row r="3716" spans="3:4" ht="12.75">
      <c r="C3716" s="13"/>
      <c r="D3716" s="13"/>
    </row>
    <row r="3717" spans="3:4" ht="12.75">
      <c r="C3717" s="13"/>
      <c r="D3717" s="13"/>
    </row>
    <row r="3718" spans="3:4" ht="12.75">
      <c r="C3718" s="13"/>
      <c r="D3718" s="13"/>
    </row>
    <row r="3719" spans="3:4" ht="12.75">
      <c r="C3719" s="13"/>
      <c r="D3719" s="13"/>
    </row>
    <row r="3720" spans="3:4" ht="12.75">
      <c r="C3720" s="13"/>
      <c r="D3720" s="13"/>
    </row>
    <row r="3721" spans="3:4" ht="12.75">
      <c r="C3721" s="13"/>
      <c r="D3721" s="13"/>
    </row>
    <row r="3722" spans="3:4" ht="12.75">
      <c r="C3722" s="13"/>
      <c r="D3722" s="13"/>
    </row>
    <row r="3723" spans="3:4" ht="12.75">
      <c r="C3723" s="13"/>
      <c r="D3723" s="13"/>
    </row>
    <row r="3724" spans="3:4" ht="12.75">
      <c r="C3724" s="13"/>
      <c r="D3724" s="13"/>
    </row>
    <row r="3725" spans="3:4" ht="12.75">
      <c r="C3725" s="13"/>
      <c r="D3725" s="13"/>
    </row>
    <row r="3726" spans="3:4" ht="12.75">
      <c r="C3726" s="13"/>
      <c r="D3726" s="13"/>
    </row>
    <row r="3727" spans="3:4" ht="12.75">
      <c r="C3727" s="13"/>
      <c r="D3727" s="13"/>
    </row>
    <row r="3728" spans="3:4" ht="12.75">
      <c r="C3728" s="13"/>
      <c r="D3728" s="13"/>
    </row>
    <row r="3729" spans="3:4" ht="12.75">
      <c r="C3729" s="13"/>
      <c r="D3729" s="13"/>
    </row>
    <row r="3730" spans="3:4" ht="12.75">
      <c r="C3730" s="13"/>
      <c r="D3730" s="13"/>
    </row>
    <row r="3731" spans="3:4" ht="12.75">
      <c r="C3731" s="13"/>
      <c r="D3731" s="13"/>
    </row>
    <row r="3732" spans="3:4" ht="12.75">
      <c r="C3732" s="13"/>
      <c r="D3732" s="13"/>
    </row>
    <row r="3733" spans="3:4" ht="12.75">
      <c r="C3733" s="13"/>
      <c r="D3733" s="13"/>
    </row>
    <row r="3734" spans="3:4" ht="12.75">
      <c r="C3734" s="13"/>
      <c r="D3734" s="13"/>
    </row>
    <row r="3735" spans="3:4" ht="12.75">
      <c r="C3735" s="13"/>
      <c r="D3735" s="13"/>
    </row>
    <row r="3736" spans="3:4" ht="12.75">
      <c r="C3736" s="13"/>
      <c r="D3736" s="13"/>
    </row>
    <row r="3737" spans="3:4" ht="12.75">
      <c r="C3737" s="13"/>
      <c r="D3737" s="13"/>
    </row>
    <row r="3738" spans="3:4" ht="12.75">
      <c r="C3738" s="13"/>
      <c r="D3738" s="13"/>
    </row>
    <row r="3739" spans="3:4" ht="12.75">
      <c r="C3739" s="13"/>
      <c r="D3739" s="13"/>
    </row>
    <row r="3740" spans="3:4" ht="12.75">
      <c r="C3740" s="13"/>
      <c r="D3740" s="13"/>
    </row>
    <row r="3741" spans="3:4" ht="12.75">
      <c r="C3741" s="13"/>
      <c r="D3741" s="13"/>
    </row>
    <row r="3742" spans="3:4" ht="12.75">
      <c r="C3742" s="13"/>
      <c r="D3742" s="13"/>
    </row>
    <row r="3743" spans="3:4" ht="12.75">
      <c r="C3743" s="13"/>
      <c r="D3743" s="13"/>
    </row>
    <row r="3744" spans="3:4" ht="12.75">
      <c r="C3744" s="13"/>
      <c r="D3744" s="13"/>
    </row>
    <row r="3745" spans="3:4" ht="12.75">
      <c r="C3745" s="13"/>
      <c r="D3745" s="13"/>
    </row>
    <row r="3746" spans="3:4" ht="12.75">
      <c r="C3746" s="13"/>
      <c r="D3746" s="13"/>
    </row>
    <row r="3747" spans="3:4" ht="12.75">
      <c r="C3747" s="13"/>
      <c r="D3747" s="13"/>
    </row>
    <row r="3748" spans="3:4" ht="12.75">
      <c r="C3748" s="13"/>
      <c r="D3748" s="13"/>
    </row>
    <row r="3749" spans="3:4" ht="12.75">
      <c r="C3749" s="13"/>
      <c r="D3749" s="13"/>
    </row>
    <row r="3750" spans="3:4" ht="12.75">
      <c r="C3750" s="13"/>
      <c r="D3750" s="13"/>
    </row>
    <row r="3751" spans="3:4" ht="12.75">
      <c r="C3751" s="13"/>
      <c r="D3751" s="13"/>
    </row>
    <row r="3752" spans="3:4" ht="12.75">
      <c r="C3752" s="13"/>
      <c r="D3752" s="13"/>
    </row>
    <row r="3753" spans="3:4" ht="12.75">
      <c r="C3753" s="13"/>
      <c r="D3753" s="13"/>
    </row>
    <row r="3754" spans="3:4" ht="12.75">
      <c r="C3754" s="13"/>
      <c r="D3754" s="13"/>
    </row>
    <row r="3755" spans="3:4" ht="12.75">
      <c r="C3755" s="13"/>
      <c r="D3755" s="13"/>
    </row>
    <row r="3756" spans="3:4" ht="12.75">
      <c r="C3756" s="13"/>
      <c r="D3756" s="13"/>
    </row>
    <row r="3757" spans="3:4" ht="12.75">
      <c r="C3757" s="13"/>
      <c r="D3757" s="13"/>
    </row>
    <row r="3758" spans="3:4" ht="12.75">
      <c r="C3758" s="13"/>
      <c r="D3758" s="13"/>
    </row>
    <row r="3759" spans="3:4" ht="12.75">
      <c r="C3759" s="13"/>
      <c r="D3759" s="13"/>
    </row>
    <row r="3760" spans="3:4" ht="12.75">
      <c r="C3760" s="13"/>
      <c r="D3760" s="13"/>
    </row>
    <row r="3761" spans="3:4" ht="12.75">
      <c r="C3761" s="13"/>
      <c r="D3761" s="13"/>
    </row>
    <row r="3762" spans="3:4" ht="12.75">
      <c r="C3762" s="13"/>
      <c r="D3762" s="13"/>
    </row>
    <row r="3763" spans="3:4" ht="12.75">
      <c r="C3763" s="13"/>
      <c r="D3763" s="13"/>
    </row>
    <row r="3764" spans="3:4" ht="12.75">
      <c r="C3764" s="13"/>
      <c r="D3764" s="13"/>
    </row>
    <row r="3765" spans="3:4" ht="12.75">
      <c r="C3765" s="13"/>
      <c r="D3765" s="13"/>
    </row>
    <row r="3766" spans="3:4" ht="12.75">
      <c r="C3766" s="13"/>
      <c r="D3766" s="13"/>
    </row>
    <row r="3767" spans="3:4" ht="12.75">
      <c r="C3767" s="13"/>
      <c r="D3767" s="13"/>
    </row>
    <row r="3768" spans="3:4" ht="12.75">
      <c r="C3768" s="13"/>
      <c r="D3768" s="13"/>
    </row>
    <row r="3769" spans="3:4" ht="12.75">
      <c r="C3769" s="13"/>
      <c r="D3769" s="13"/>
    </row>
    <row r="3770" spans="3:4" ht="12.75">
      <c r="C3770" s="13"/>
      <c r="D3770" s="13"/>
    </row>
    <row r="3771" spans="3:4" ht="12.75">
      <c r="C3771" s="13"/>
      <c r="D3771" s="13"/>
    </row>
    <row r="3772" spans="3:4" ht="12.75">
      <c r="C3772" s="13"/>
      <c r="D3772" s="13"/>
    </row>
    <row r="3773" spans="3:4" ht="12.75">
      <c r="C3773" s="13"/>
      <c r="D3773" s="13"/>
    </row>
    <row r="3774" spans="3:4" ht="12.75">
      <c r="C3774" s="13"/>
      <c r="D3774" s="13"/>
    </row>
    <row r="3775" spans="3:4" ht="12.75">
      <c r="C3775" s="13"/>
      <c r="D3775" s="13"/>
    </row>
    <row r="3776" spans="3:4" ht="12.75">
      <c r="C3776" s="13"/>
      <c r="D3776" s="13"/>
    </row>
    <row r="3777" spans="3:4" ht="12.75">
      <c r="C3777" s="13"/>
      <c r="D3777" s="13"/>
    </row>
    <row r="3778" spans="3:4" ht="12.75">
      <c r="C3778" s="13"/>
      <c r="D3778" s="13"/>
    </row>
    <row r="3779" spans="3:4" ht="12.75">
      <c r="C3779" s="13"/>
      <c r="D3779" s="13"/>
    </row>
    <row r="3780" spans="3:4" ht="12.75">
      <c r="C3780" s="13"/>
      <c r="D3780" s="13"/>
    </row>
    <row r="3781" spans="3:4" ht="12.75">
      <c r="C3781" s="13"/>
      <c r="D3781" s="13"/>
    </row>
    <row r="3782" spans="3:4" ht="12.75">
      <c r="C3782" s="13"/>
      <c r="D3782" s="13"/>
    </row>
    <row r="3783" spans="3:4" ht="12.75">
      <c r="C3783" s="13"/>
      <c r="D3783" s="13"/>
    </row>
    <row r="3784" spans="3:4" ht="12.75">
      <c r="C3784" s="13"/>
      <c r="D3784" s="13"/>
    </row>
    <row r="3785" spans="3:4" ht="12.75">
      <c r="C3785" s="13"/>
      <c r="D3785" s="13"/>
    </row>
    <row r="3786" spans="3:4" ht="12.75">
      <c r="C3786" s="13"/>
      <c r="D3786" s="13"/>
    </row>
    <row r="3787" spans="3:4" ht="12.75">
      <c r="C3787" s="13"/>
      <c r="D3787" s="13"/>
    </row>
    <row r="3788" spans="3:4" ht="12.75">
      <c r="C3788" s="13"/>
      <c r="D3788" s="13"/>
    </row>
    <row r="3789" spans="3:4" ht="12.75">
      <c r="C3789" s="13"/>
      <c r="D3789" s="13"/>
    </row>
    <row r="3790" spans="3:4" ht="12.75">
      <c r="C3790" s="13"/>
      <c r="D3790" s="13"/>
    </row>
    <row r="3791" spans="3:4" ht="12.75">
      <c r="C3791" s="13"/>
      <c r="D3791" s="13"/>
    </row>
    <row r="3792" spans="3:4" ht="12.75">
      <c r="C3792" s="13"/>
      <c r="D3792" s="13"/>
    </row>
    <row r="3793" spans="3:4" ht="12.75">
      <c r="C3793" s="13"/>
      <c r="D3793" s="13"/>
    </row>
    <row r="3794" spans="3:4" ht="12.75">
      <c r="C3794" s="13"/>
      <c r="D3794" s="13"/>
    </row>
    <row r="3795" spans="3:4" ht="12.75">
      <c r="C3795" s="13"/>
      <c r="D3795" s="13"/>
    </row>
    <row r="3796" spans="3:4" ht="12.75">
      <c r="C3796" s="13"/>
      <c r="D3796" s="13"/>
    </row>
    <row r="3797" spans="3:4" ht="12.75">
      <c r="C3797" s="13"/>
      <c r="D3797" s="13"/>
    </row>
    <row r="3798" spans="3:4" ht="12.75">
      <c r="C3798" s="13"/>
      <c r="D3798" s="13"/>
    </row>
    <row r="3799" spans="3:4" ht="12.75">
      <c r="C3799" s="13"/>
      <c r="D3799" s="13"/>
    </row>
    <row r="3800" spans="3:4" ht="12.75">
      <c r="C3800" s="13"/>
      <c r="D3800" s="13"/>
    </row>
    <row r="3801" spans="3:4" ht="12.75">
      <c r="C3801" s="13"/>
      <c r="D3801" s="13"/>
    </row>
    <row r="3802" spans="3:4" ht="12.75">
      <c r="C3802" s="13"/>
      <c r="D3802" s="13"/>
    </row>
    <row r="3803" spans="3:4" ht="12.75">
      <c r="C3803" s="13"/>
      <c r="D3803" s="13"/>
    </row>
    <row r="3804" spans="3:4" ht="12.75">
      <c r="C3804" s="13"/>
      <c r="D3804" s="13"/>
    </row>
    <row r="3805" spans="3:4" ht="12.75">
      <c r="C3805" s="13"/>
      <c r="D3805" s="13"/>
    </row>
    <row r="3806" spans="3:4" ht="12.75">
      <c r="C3806" s="13"/>
      <c r="D3806" s="13"/>
    </row>
    <row r="3807" spans="3:4" ht="12.75">
      <c r="C3807" s="13"/>
      <c r="D3807" s="13"/>
    </row>
    <row r="3808" spans="3:4" ht="12.75">
      <c r="C3808" s="13"/>
      <c r="D3808" s="13"/>
    </row>
    <row r="3809" spans="3:4" ht="12.75">
      <c r="C3809" s="13"/>
      <c r="D3809" s="13"/>
    </row>
    <row r="3810" spans="3:4" ht="12.75">
      <c r="C3810" s="13"/>
      <c r="D3810" s="13"/>
    </row>
    <row r="3811" spans="3:4" ht="12.75">
      <c r="C3811" s="13"/>
      <c r="D3811" s="13"/>
    </row>
    <row r="3812" spans="3:4" ht="12.75">
      <c r="C3812" s="13"/>
      <c r="D3812" s="13"/>
    </row>
    <row r="3813" spans="3:4" ht="12.75">
      <c r="C3813" s="13"/>
      <c r="D3813" s="13"/>
    </row>
    <row r="3814" spans="3:4" ht="12.75">
      <c r="C3814" s="13"/>
      <c r="D3814" s="13"/>
    </row>
    <row r="3815" spans="3:4" ht="12.75">
      <c r="C3815" s="13"/>
      <c r="D3815" s="13"/>
    </row>
    <row r="3816" spans="3:4" ht="12.75">
      <c r="C3816" s="13"/>
      <c r="D3816" s="13"/>
    </row>
    <row r="3817" spans="3:4" ht="12.75">
      <c r="C3817" s="13"/>
      <c r="D3817" s="13"/>
    </row>
    <row r="3818" spans="3:4" ht="12.75">
      <c r="C3818" s="13"/>
      <c r="D3818" s="13"/>
    </row>
    <row r="3819" spans="3:4" ht="12.75">
      <c r="C3819" s="13"/>
      <c r="D3819" s="13"/>
    </row>
    <row r="3820" spans="3:4" ht="12.75">
      <c r="C3820" s="13"/>
      <c r="D3820" s="13"/>
    </row>
    <row r="3821" spans="3:4" ht="12.75">
      <c r="C3821" s="13"/>
      <c r="D3821" s="13"/>
    </row>
    <row r="3822" spans="3:4" ht="12.75">
      <c r="C3822" s="13"/>
      <c r="D3822" s="13"/>
    </row>
    <row r="3823" spans="3:4" ht="12.75">
      <c r="C3823" s="13"/>
      <c r="D3823" s="13"/>
    </row>
    <row r="3824" spans="3:4" ht="12.75">
      <c r="C3824" s="13"/>
      <c r="D3824" s="13"/>
    </row>
    <row r="3825" spans="3:4" ht="12.75">
      <c r="C3825" s="13"/>
      <c r="D3825" s="13"/>
    </row>
    <row r="3826" spans="3:4" ht="12.75">
      <c r="C3826" s="13"/>
      <c r="D3826" s="13"/>
    </row>
    <row r="3827" spans="3:4" ht="12.75">
      <c r="C3827" s="13"/>
      <c r="D3827" s="13"/>
    </row>
    <row r="3828" spans="3:4" ht="12.75">
      <c r="C3828" s="13"/>
      <c r="D3828" s="13"/>
    </row>
    <row r="3829" spans="3:4" ht="12.75">
      <c r="C3829" s="13"/>
      <c r="D3829" s="13"/>
    </row>
    <row r="3830" spans="3:4" ht="12.75">
      <c r="C3830" s="13"/>
      <c r="D3830" s="13"/>
    </row>
    <row r="3831" spans="3:4" ht="12.75">
      <c r="C3831" s="13"/>
      <c r="D3831" s="13"/>
    </row>
    <row r="3832" spans="3:4" ht="12.75">
      <c r="C3832" s="13"/>
      <c r="D3832" s="13"/>
    </row>
    <row r="3833" spans="3:4" ht="12.75">
      <c r="C3833" s="13"/>
      <c r="D3833" s="13"/>
    </row>
    <row r="3834" spans="3:4" ht="12.75">
      <c r="C3834" s="13"/>
      <c r="D3834" s="13"/>
    </row>
    <row r="3835" spans="3:4" ht="12.75">
      <c r="C3835" s="13"/>
      <c r="D3835" s="13"/>
    </row>
    <row r="3836" spans="3:4" ht="12.75">
      <c r="C3836" s="13"/>
      <c r="D3836" s="13"/>
    </row>
    <row r="3837" spans="3:4" ht="12.75">
      <c r="C3837" s="13"/>
      <c r="D3837" s="13"/>
    </row>
    <row r="3838" spans="3:4" ht="12.75">
      <c r="C3838" s="13"/>
      <c r="D3838" s="13"/>
    </row>
    <row r="3839" spans="3:4" ht="12.75">
      <c r="C3839" s="13"/>
      <c r="D3839" s="13"/>
    </row>
    <row r="3840" spans="3:4" ht="12.75">
      <c r="C3840" s="13"/>
      <c r="D3840" s="13"/>
    </row>
    <row r="3841" spans="3:4" ht="12.75">
      <c r="C3841" s="13"/>
      <c r="D3841" s="13"/>
    </row>
    <row r="3842" spans="3:4" ht="12.75">
      <c r="C3842" s="13"/>
      <c r="D3842" s="13"/>
    </row>
    <row r="3843" spans="3:4" ht="12.75">
      <c r="C3843" s="13"/>
      <c r="D3843" s="13"/>
    </row>
    <row r="3844" spans="3:4" ht="12.75">
      <c r="C3844" s="13"/>
      <c r="D3844" s="13"/>
    </row>
    <row r="3845" spans="3:4" ht="12.75">
      <c r="C3845" s="13"/>
      <c r="D3845" s="13"/>
    </row>
    <row r="3846" spans="3:4" ht="12.75">
      <c r="C3846" s="13"/>
      <c r="D3846" s="13"/>
    </row>
    <row r="3847" spans="3:4" ht="12.75">
      <c r="C3847" s="13"/>
      <c r="D3847" s="13"/>
    </row>
    <row r="3848" spans="3:4" ht="12.75">
      <c r="C3848" s="13"/>
      <c r="D3848" s="13"/>
    </row>
    <row r="3849" spans="3:4" ht="12.75">
      <c r="C3849" s="13"/>
      <c r="D3849" s="13"/>
    </row>
    <row r="3850" spans="3:4" ht="12.75">
      <c r="C3850" s="13"/>
      <c r="D3850" s="13"/>
    </row>
    <row r="3851" spans="3:4" ht="12.75">
      <c r="C3851" s="13"/>
      <c r="D3851" s="13"/>
    </row>
    <row r="3852" spans="3:4" ht="12.75">
      <c r="C3852" s="13"/>
      <c r="D3852" s="13"/>
    </row>
    <row r="3853" spans="3:4" ht="12.75">
      <c r="C3853" s="13"/>
      <c r="D3853" s="13"/>
    </row>
    <row r="3854" spans="3:4" ht="12.75">
      <c r="C3854" s="13"/>
      <c r="D3854" s="13"/>
    </row>
    <row r="3855" spans="3:4" ht="12.75">
      <c r="C3855" s="13"/>
      <c r="D3855" s="13"/>
    </row>
    <row r="3856" spans="3:4" ht="12.75">
      <c r="C3856" s="13"/>
      <c r="D3856" s="13"/>
    </row>
    <row r="3857" spans="3:4" ht="12.75">
      <c r="C3857" s="13"/>
      <c r="D3857" s="13"/>
    </row>
    <row r="3858" spans="3:4" ht="12.75">
      <c r="C3858" s="13"/>
      <c r="D3858" s="13"/>
    </row>
    <row r="3859" spans="3:4" ht="12.75">
      <c r="C3859" s="13"/>
      <c r="D3859" s="13"/>
    </row>
    <row r="3860" spans="3:4" ht="12.75">
      <c r="C3860" s="13"/>
      <c r="D3860" s="13"/>
    </row>
    <row r="3861" spans="3:4" ht="12.75">
      <c r="C3861" s="13"/>
      <c r="D3861" s="13"/>
    </row>
    <row r="3862" spans="3:4" ht="12.75">
      <c r="C3862" s="13"/>
      <c r="D3862" s="13"/>
    </row>
    <row r="3863" spans="3:4" ht="12.75">
      <c r="C3863" s="13"/>
      <c r="D3863" s="13"/>
    </row>
    <row r="3864" spans="3:4" ht="12.75">
      <c r="C3864" s="13"/>
      <c r="D3864" s="13"/>
    </row>
    <row r="3865" spans="3:4" ht="12.75">
      <c r="C3865" s="13"/>
      <c r="D3865" s="13"/>
    </row>
    <row r="3866" spans="3:4" ht="12.75">
      <c r="C3866" s="13"/>
      <c r="D3866" s="13"/>
    </row>
    <row r="3867" spans="3:4" ht="12.75">
      <c r="C3867" s="13"/>
      <c r="D3867" s="13"/>
    </row>
    <row r="3868" spans="3:4" ht="12.75">
      <c r="C3868" s="13"/>
      <c r="D3868" s="13"/>
    </row>
    <row r="3869" spans="3:4" ht="12.75">
      <c r="C3869" s="13"/>
      <c r="D3869" s="13"/>
    </row>
    <row r="3870" spans="3:4" ht="12.75">
      <c r="C3870" s="13"/>
      <c r="D3870" s="13"/>
    </row>
    <row r="3871" spans="3:4" ht="12.75">
      <c r="C3871" s="13"/>
      <c r="D3871" s="13"/>
    </row>
    <row r="3872" spans="3:4" ht="12.75">
      <c r="C3872" s="13"/>
      <c r="D3872" s="13"/>
    </row>
    <row r="3873" spans="3:4" ht="12.75">
      <c r="C3873" s="13"/>
      <c r="D3873" s="13"/>
    </row>
    <row r="3874" spans="3:4" ht="12.75">
      <c r="C3874" s="13"/>
      <c r="D3874" s="13"/>
    </row>
    <row r="3875" spans="3:4" ht="12.75">
      <c r="C3875" s="13"/>
      <c r="D3875" s="13"/>
    </row>
    <row r="3876" spans="3:4" ht="12.75">
      <c r="C3876" s="13"/>
      <c r="D3876" s="13"/>
    </row>
    <row r="3877" spans="3:4" ht="12.75">
      <c r="C3877" s="13"/>
      <c r="D3877" s="13"/>
    </row>
    <row r="3878" spans="3:4" ht="12.75">
      <c r="C3878" s="13"/>
      <c r="D3878" s="13"/>
    </row>
    <row r="3879" spans="3:4" ht="12.75">
      <c r="C3879" s="13"/>
      <c r="D3879" s="13"/>
    </row>
    <row r="3880" spans="3:4" ht="12.75">
      <c r="C3880" s="13"/>
      <c r="D3880" s="13"/>
    </row>
    <row r="3881" spans="3:4" ht="12.75">
      <c r="C3881" s="13"/>
      <c r="D3881" s="13"/>
    </row>
    <row r="3882" spans="3:4" ht="12.75">
      <c r="C3882" s="13"/>
      <c r="D3882" s="13"/>
    </row>
    <row r="3883" spans="3:4" ht="12.75">
      <c r="C3883" s="13"/>
      <c r="D3883" s="13"/>
    </row>
    <row r="3884" spans="3:4" ht="12.75">
      <c r="C3884" s="13"/>
      <c r="D3884" s="13"/>
    </row>
    <row r="3885" spans="3:4" ht="12.75">
      <c r="C3885" s="13"/>
      <c r="D3885" s="13"/>
    </row>
    <row r="3886" spans="3:4" ht="12.75">
      <c r="C3886" s="13"/>
      <c r="D3886" s="13"/>
    </row>
    <row r="3887" spans="3:4" ht="12.75">
      <c r="C3887" s="13"/>
      <c r="D3887" s="13"/>
    </row>
    <row r="3888" spans="3:4" ht="12.75">
      <c r="C3888" s="13"/>
      <c r="D3888" s="13"/>
    </row>
    <row r="3889" spans="3:4" ht="12.75">
      <c r="C3889" s="13"/>
      <c r="D3889" s="13"/>
    </row>
    <row r="3890" spans="3:4" ht="12.75">
      <c r="C3890" s="13"/>
      <c r="D3890" s="13"/>
    </row>
    <row r="3891" spans="3:4" ht="12.75">
      <c r="C3891" s="13"/>
      <c r="D3891" s="13"/>
    </row>
    <row r="3892" spans="3:4" ht="12.75">
      <c r="C3892" s="13"/>
      <c r="D3892" s="13"/>
    </row>
    <row r="3893" spans="3:4" ht="12.75">
      <c r="C3893" s="13"/>
      <c r="D3893" s="13"/>
    </row>
    <row r="3894" spans="3:4" ht="12.75">
      <c r="C3894" s="13"/>
      <c r="D3894" s="13"/>
    </row>
    <row r="3895" spans="3:4" ht="12.75">
      <c r="C3895" s="13"/>
      <c r="D3895" s="13"/>
    </row>
    <row r="3896" spans="3:4" ht="12.75">
      <c r="C3896" s="13"/>
      <c r="D3896" s="13"/>
    </row>
    <row r="3897" spans="3:4" ht="12.75">
      <c r="C3897" s="13"/>
      <c r="D3897" s="13"/>
    </row>
    <row r="3898" spans="3:4" ht="12.75">
      <c r="C3898" s="13"/>
      <c r="D3898" s="13"/>
    </row>
    <row r="3899" spans="3:4" ht="12.75">
      <c r="C3899" s="13"/>
      <c r="D3899" s="13"/>
    </row>
    <row r="3900" spans="3:4" ht="12.75">
      <c r="C3900" s="13"/>
      <c r="D3900" s="13"/>
    </row>
    <row r="3901" spans="3:4" ht="12.75">
      <c r="C3901" s="13"/>
      <c r="D3901" s="13"/>
    </row>
    <row r="3902" spans="3:4" ht="12.75">
      <c r="C3902" s="13"/>
      <c r="D3902" s="13"/>
    </row>
    <row r="3903" spans="3:4" ht="12.75">
      <c r="C3903" s="13"/>
      <c r="D3903" s="13"/>
    </row>
    <row r="3904" spans="3:4" ht="12.75">
      <c r="C3904" s="13"/>
      <c r="D3904" s="13"/>
    </row>
    <row r="3905" spans="3:4" ht="12.75">
      <c r="C3905" s="13"/>
      <c r="D3905" s="13"/>
    </row>
    <row r="3906" spans="3:4" ht="12.75">
      <c r="C3906" s="13"/>
      <c r="D3906" s="13"/>
    </row>
    <row r="3907" spans="3:4" ht="12.75">
      <c r="C3907" s="13"/>
      <c r="D3907" s="13"/>
    </row>
    <row r="3908" spans="3:4" ht="12.75">
      <c r="C3908" s="13"/>
      <c r="D3908" s="13"/>
    </row>
    <row r="3909" spans="3:4" ht="12.75">
      <c r="C3909" s="13"/>
      <c r="D3909" s="13"/>
    </row>
    <row r="3910" spans="3:4" ht="12.75">
      <c r="C3910" s="13"/>
      <c r="D3910" s="13"/>
    </row>
    <row r="3911" spans="3:4" ht="12.75">
      <c r="C3911" s="13"/>
      <c r="D3911" s="13"/>
    </row>
    <row r="3912" spans="3:4" ht="12.75">
      <c r="C3912" s="13"/>
      <c r="D3912" s="13"/>
    </row>
    <row r="3913" spans="3:4" ht="12.75">
      <c r="C3913" s="13"/>
      <c r="D3913" s="13"/>
    </row>
    <row r="3914" spans="3:4" ht="12.75">
      <c r="C3914" s="13"/>
      <c r="D3914" s="13"/>
    </row>
    <row r="3915" spans="3:4" ht="12.75">
      <c r="C3915" s="13"/>
      <c r="D3915" s="13"/>
    </row>
    <row r="3916" spans="3:4" ht="12.75">
      <c r="C3916" s="13"/>
      <c r="D3916" s="13"/>
    </row>
    <row r="3917" spans="3:4" ht="12.75">
      <c r="C3917" s="13"/>
      <c r="D3917" s="13"/>
    </row>
    <row r="3918" spans="3:4" ht="12.75">
      <c r="C3918" s="13"/>
      <c r="D3918" s="13"/>
    </row>
    <row r="3919" spans="3:4" ht="12.75">
      <c r="C3919" s="13"/>
      <c r="D3919" s="13"/>
    </row>
    <row r="3920" spans="3:4" ht="12.75">
      <c r="C3920" s="13"/>
      <c r="D3920" s="13"/>
    </row>
    <row r="3921" spans="3:4" ht="12.75">
      <c r="C3921" s="13"/>
      <c r="D3921" s="13"/>
    </row>
    <row r="3922" spans="3:4" ht="12.75">
      <c r="C3922" s="13"/>
      <c r="D3922" s="13"/>
    </row>
    <row r="3923" spans="3:4" ht="12.75">
      <c r="C3923" s="13"/>
      <c r="D3923" s="13"/>
    </row>
    <row r="3924" spans="3:4" ht="12.75">
      <c r="C3924" s="13"/>
      <c r="D3924" s="13"/>
    </row>
    <row r="3925" spans="3:4" ht="12.75">
      <c r="C3925" s="13"/>
      <c r="D3925" s="13"/>
    </row>
    <row r="3926" spans="3:4" ht="12.75">
      <c r="C3926" s="13"/>
      <c r="D3926" s="13"/>
    </row>
    <row r="3927" spans="3:4" ht="12.75">
      <c r="C3927" s="13"/>
      <c r="D3927" s="13"/>
    </row>
    <row r="3928" spans="3:4" ht="12.75">
      <c r="C3928" s="13"/>
      <c r="D3928" s="13"/>
    </row>
    <row r="3929" spans="3:4" ht="12.75">
      <c r="C3929" s="13"/>
      <c r="D3929" s="13"/>
    </row>
    <row r="3930" spans="3:4" ht="12.75">
      <c r="C3930" s="13"/>
      <c r="D3930" s="13"/>
    </row>
    <row r="3931" spans="3:4" ht="12.75">
      <c r="C3931" s="13"/>
      <c r="D3931" s="13"/>
    </row>
    <row r="3932" spans="3:4" ht="12.75">
      <c r="C3932" s="13"/>
      <c r="D3932" s="13"/>
    </row>
    <row r="3933" spans="3:4" ht="12.75">
      <c r="C3933" s="13"/>
      <c r="D3933" s="13"/>
    </row>
    <row r="3934" spans="3:4" ht="12.75">
      <c r="C3934" s="13"/>
      <c r="D3934" s="13"/>
    </row>
    <row r="3935" spans="3:4" ht="12.75">
      <c r="C3935" s="13"/>
      <c r="D3935" s="13"/>
    </row>
    <row r="3936" spans="3:4" ht="12.75">
      <c r="C3936" s="13"/>
      <c r="D3936" s="13"/>
    </row>
    <row r="3937" spans="3:4" ht="12.75">
      <c r="C3937" s="13"/>
      <c r="D3937" s="13"/>
    </row>
    <row r="3938" spans="3:4" ht="12.75">
      <c r="C3938" s="13"/>
      <c r="D3938" s="13"/>
    </row>
    <row r="3939" spans="3:4" ht="12.75">
      <c r="C3939" s="13"/>
      <c r="D3939" s="13"/>
    </row>
    <row r="3940" spans="3:4" ht="12.75">
      <c r="C3940" s="13"/>
      <c r="D3940" s="13"/>
    </row>
    <row r="3941" spans="3:4" ht="12.75">
      <c r="C3941" s="13"/>
      <c r="D3941" s="13"/>
    </row>
    <row r="3942" spans="3:4" ht="12.75">
      <c r="C3942" s="13"/>
      <c r="D3942" s="13"/>
    </row>
    <row r="3943" spans="3:4" ht="12.75">
      <c r="C3943" s="13"/>
      <c r="D3943" s="13"/>
    </row>
    <row r="3944" spans="3:4" ht="12.75">
      <c r="C3944" s="13"/>
      <c r="D3944" s="13"/>
    </row>
    <row r="3945" spans="3:4" ht="12.75">
      <c r="C3945" s="13"/>
      <c r="D3945" s="13"/>
    </row>
    <row r="3946" spans="3:4" ht="12.75">
      <c r="C3946" s="13"/>
      <c r="D3946" s="13"/>
    </row>
    <row r="3947" spans="3:4" ht="12.75">
      <c r="C3947" s="13"/>
      <c r="D3947" s="13"/>
    </row>
    <row r="3948" spans="3:4" ht="12.75">
      <c r="C3948" s="13"/>
      <c r="D3948" s="13"/>
    </row>
    <row r="3949" spans="3:4" ht="12.75">
      <c r="C3949" s="13"/>
      <c r="D3949" s="13"/>
    </row>
    <row r="3950" spans="3:4" ht="12.75">
      <c r="C3950" s="13"/>
      <c r="D3950" s="13"/>
    </row>
    <row r="3951" spans="3:4" ht="12.75">
      <c r="C3951" s="13"/>
      <c r="D3951" s="13"/>
    </row>
    <row r="3952" spans="3:4" ht="12.75">
      <c r="C3952" s="13"/>
      <c r="D3952" s="13"/>
    </row>
    <row r="3953" spans="3:4" ht="12.75">
      <c r="C3953" s="13"/>
      <c r="D3953" s="13"/>
    </row>
    <row r="3954" spans="3:4" ht="12.75">
      <c r="C3954" s="13"/>
      <c r="D3954" s="13"/>
    </row>
    <row r="3955" spans="3:4" ht="12.75">
      <c r="C3955" s="13"/>
      <c r="D3955" s="13"/>
    </row>
    <row r="3956" spans="3:4" ht="12.75">
      <c r="C3956" s="13"/>
      <c r="D3956" s="13"/>
    </row>
    <row r="3957" spans="3:4" ht="12.75">
      <c r="C3957" s="13"/>
      <c r="D3957" s="13"/>
    </row>
    <row r="3958" spans="3:4" ht="12.75">
      <c r="C3958" s="13"/>
      <c r="D3958" s="13"/>
    </row>
    <row r="3959" spans="3:4" ht="12.75">
      <c r="C3959" s="13"/>
      <c r="D3959" s="13"/>
    </row>
    <row r="3960" spans="3:4" ht="12.75">
      <c r="C3960" s="13"/>
      <c r="D3960" s="13"/>
    </row>
    <row r="3961" spans="3:4" ht="12.75">
      <c r="C3961" s="13"/>
      <c r="D3961" s="13"/>
    </row>
    <row r="3962" spans="3:4" ht="12.75">
      <c r="C3962" s="13"/>
      <c r="D3962" s="13"/>
    </row>
    <row r="3963" spans="3:4" ht="12.75">
      <c r="C3963" s="13"/>
      <c r="D3963" s="13"/>
    </row>
    <row r="3964" spans="3:4" ht="12.75">
      <c r="C3964" s="13"/>
      <c r="D3964" s="13"/>
    </row>
    <row r="3965" spans="3:4" ht="12.75">
      <c r="C3965" s="13"/>
      <c r="D3965" s="13"/>
    </row>
    <row r="3966" spans="3:4" ht="12.75">
      <c r="C3966" s="13"/>
      <c r="D3966" s="13"/>
    </row>
    <row r="3967" spans="3:4" ht="12.75">
      <c r="C3967" s="13"/>
      <c r="D3967" s="13"/>
    </row>
    <row r="3968" spans="3:4" ht="12.75">
      <c r="C3968" s="13"/>
      <c r="D3968" s="13"/>
    </row>
    <row r="3969" spans="3:4" ht="12.75">
      <c r="C3969" s="13"/>
      <c r="D3969" s="13"/>
    </row>
    <row r="3970" spans="3:4" ht="12.75">
      <c r="C3970" s="13"/>
      <c r="D3970" s="13"/>
    </row>
    <row r="3971" spans="3:4" ht="12.75">
      <c r="C3971" s="13"/>
      <c r="D3971" s="13"/>
    </row>
    <row r="3972" spans="3:4" ht="12.75">
      <c r="C3972" s="13"/>
      <c r="D3972" s="13"/>
    </row>
    <row r="3973" spans="3:4" ht="12.75">
      <c r="C3973" s="13"/>
      <c r="D3973" s="13"/>
    </row>
    <row r="3974" spans="3:4" ht="12.75">
      <c r="C3974" s="13"/>
      <c r="D3974" s="13"/>
    </row>
    <row r="3975" spans="3:4" ht="12.75">
      <c r="C3975" s="13"/>
      <c r="D3975" s="13"/>
    </row>
    <row r="3976" spans="3:4" ht="12.75">
      <c r="C3976" s="13"/>
      <c r="D3976" s="13"/>
    </row>
    <row r="3977" spans="3:4" ht="12.75">
      <c r="C3977" s="13"/>
      <c r="D3977" s="13"/>
    </row>
    <row r="3978" spans="3:4" ht="12.75">
      <c r="C3978" s="13"/>
      <c r="D3978" s="13"/>
    </row>
    <row r="3979" spans="3:4" ht="12.75">
      <c r="C3979" s="13"/>
      <c r="D3979" s="13"/>
    </row>
    <row r="3980" spans="3:4" ht="12.75">
      <c r="C3980" s="13"/>
      <c r="D3980" s="13"/>
    </row>
    <row r="3981" spans="3:4" ht="12.75">
      <c r="C3981" s="13"/>
      <c r="D3981" s="13"/>
    </row>
    <row r="3982" spans="3:4" ht="12.75">
      <c r="C3982" s="13"/>
      <c r="D3982" s="13"/>
    </row>
    <row r="3983" spans="3:4" ht="12.75">
      <c r="C3983" s="13"/>
      <c r="D3983" s="13"/>
    </row>
    <row r="3984" spans="3:4" ht="12.75">
      <c r="C3984" s="13"/>
      <c r="D3984" s="13"/>
    </row>
    <row r="3985" spans="3:4" ht="12.75">
      <c r="C3985" s="13"/>
      <c r="D3985" s="13"/>
    </row>
    <row r="3986" spans="3:4" ht="12.75">
      <c r="C3986" s="13"/>
      <c r="D3986" s="13"/>
    </row>
    <row r="3987" spans="3:4" ht="12.75">
      <c r="C3987" s="13"/>
      <c r="D3987" s="13"/>
    </row>
    <row r="3988" spans="3:4" ht="12.75">
      <c r="C3988" s="13"/>
      <c r="D3988" s="13"/>
    </row>
    <row r="3989" spans="3:4" ht="12.75">
      <c r="C3989" s="13"/>
      <c r="D3989" s="13"/>
    </row>
    <row r="3990" spans="3:4" ht="12.75">
      <c r="C3990" s="13"/>
      <c r="D3990" s="13"/>
    </row>
    <row r="3991" spans="3:4" ht="12.75">
      <c r="C3991" s="13"/>
      <c r="D3991" s="13"/>
    </row>
    <row r="3992" spans="3:4" ht="12.75">
      <c r="C3992" s="13"/>
      <c r="D3992" s="13"/>
    </row>
    <row r="3993" spans="3:4" ht="12.75">
      <c r="C3993" s="13"/>
      <c r="D3993" s="13"/>
    </row>
    <row r="3994" spans="3:4" ht="12.75">
      <c r="C3994" s="13"/>
      <c r="D3994" s="13"/>
    </row>
    <row r="3995" spans="3:4" ht="12.75">
      <c r="C3995" s="13"/>
      <c r="D3995" s="13"/>
    </row>
    <row r="3996" spans="3:4" ht="12.75">
      <c r="C3996" s="13"/>
      <c r="D3996" s="13"/>
    </row>
    <row r="3997" spans="3:4" ht="12.75">
      <c r="C3997" s="13"/>
      <c r="D3997" s="13"/>
    </row>
    <row r="3998" spans="3:4" ht="12.75">
      <c r="C3998" s="13"/>
      <c r="D3998" s="13"/>
    </row>
    <row r="3999" spans="3:4" ht="12.75">
      <c r="C3999" s="13"/>
      <c r="D3999" s="13"/>
    </row>
    <row r="4000" spans="3:4" ht="12.75">
      <c r="C4000" s="13"/>
      <c r="D4000" s="13"/>
    </row>
    <row r="4001" spans="3:4" ht="12.75">
      <c r="C4001" s="13"/>
      <c r="D4001" s="13"/>
    </row>
    <row r="4002" spans="3:4" ht="12.75">
      <c r="C4002" s="13"/>
      <c r="D4002" s="13"/>
    </row>
    <row r="4003" spans="3:4" ht="12.75">
      <c r="C4003" s="13"/>
      <c r="D4003" s="13"/>
    </row>
    <row r="4004" spans="3:4" ht="12.75">
      <c r="C4004" s="13"/>
      <c r="D4004" s="13"/>
    </row>
    <row r="4005" spans="3:4" ht="12.75">
      <c r="C4005" s="13"/>
      <c r="D4005" s="13"/>
    </row>
    <row r="4006" spans="3:4" ht="12.75">
      <c r="C4006" s="13"/>
      <c r="D4006" s="13"/>
    </row>
    <row r="4007" spans="3:4" ht="12.75">
      <c r="C4007" s="13"/>
      <c r="D4007" s="13"/>
    </row>
    <row r="4008" spans="3:4" ht="12.75">
      <c r="C4008" s="13"/>
      <c r="D4008" s="13"/>
    </row>
    <row r="4009" spans="3:4" ht="12.75">
      <c r="C4009" s="13"/>
      <c r="D4009" s="13"/>
    </row>
    <row r="4010" spans="3:4" ht="12.75">
      <c r="C4010" s="13"/>
      <c r="D4010" s="13"/>
    </row>
    <row r="4011" spans="3:4" ht="12.75">
      <c r="C4011" s="13"/>
      <c r="D4011" s="13"/>
    </row>
    <row r="4012" spans="3:4" ht="12.75">
      <c r="C4012" s="13"/>
      <c r="D4012" s="13"/>
    </row>
    <row r="4013" spans="3:4" ht="12.75">
      <c r="C4013" s="13"/>
      <c r="D4013" s="13"/>
    </row>
    <row r="4014" spans="3:4" ht="12.75">
      <c r="C4014" s="13"/>
      <c r="D4014" s="13"/>
    </row>
    <row r="4015" spans="3:4" ht="12.75">
      <c r="C4015" s="13"/>
      <c r="D4015" s="13"/>
    </row>
    <row r="4016" spans="3:4" ht="12.75">
      <c r="C4016" s="13"/>
      <c r="D4016" s="13"/>
    </row>
    <row r="4017" spans="3:4" ht="12.75">
      <c r="C4017" s="13"/>
      <c r="D4017" s="13"/>
    </row>
    <row r="4018" spans="3:4" ht="12.75">
      <c r="C4018" s="13"/>
      <c r="D4018" s="13"/>
    </row>
    <row r="4019" spans="3:4" ht="12.75">
      <c r="C4019" s="13"/>
      <c r="D4019" s="13"/>
    </row>
    <row r="4020" spans="3:4" ht="12.75">
      <c r="C4020" s="13"/>
      <c r="D4020" s="13"/>
    </row>
    <row r="4021" spans="3:4" ht="12.75">
      <c r="C4021" s="13"/>
      <c r="D4021" s="13"/>
    </row>
    <row r="4022" spans="3:4" ht="12.75">
      <c r="C4022" s="13"/>
      <c r="D4022" s="13"/>
    </row>
    <row r="4023" spans="3:4" ht="12.75">
      <c r="C4023" s="13"/>
      <c r="D4023" s="13"/>
    </row>
    <row r="4024" spans="3:4" ht="12.75">
      <c r="C4024" s="13"/>
      <c r="D4024" s="13"/>
    </row>
    <row r="4025" spans="3:4" ht="12.75">
      <c r="C4025" s="13"/>
      <c r="D4025" s="13"/>
    </row>
    <row r="4026" spans="3:4" ht="12.75">
      <c r="C4026" s="13"/>
      <c r="D4026" s="13"/>
    </row>
    <row r="4027" spans="3:4" ht="12.75">
      <c r="C4027" s="13"/>
      <c r="D4027" s="13"/>
    </row>
    <row r="4028" spans="3:4" ht="12.75">
      <c r="C4028" s="13"/>
      <c r="D4028" s="13"/>
    </row>
    <row r="4029" spans="3:4" ht="12.75">
      <c r="C4029" s="13"/>
      <c r="D4029" s="13"/>
    </row>
    <row r="4030" spans="3:4" ht="12.75">
      <c r="C4030" s="13"/>
      <c r="D4030" s="13"/>
    </row>
    <row r="4031" spans="3:4" ht="12.75">
      <c r="C4031" s="13"/>
      <c r="D4031" s="13"/>
    </row>
    <row r="4032" spans="3:4" ht="12.75">
      <c r="C4032" s="13"/>
      <c r="D4032" s="13"/>
    </row>
    <row r="4033" spans="3:4" ht="12.75">
      <c r="C4033" s="13"/>
      <c r="D4033" s="13"/>
    </row>
    <row r="4034" spans="3:4" ht="12.75">
      <c r="C4034" s="13"/>
      <c r="D4034" s="13"/>
    </row>
    <row r="4035" spans="3:4" ht="12.75">
      <c r="C4035" s="13"/>
      <c r="D4035" s="13"/>
    </row>
    <row r="4036" spans="3:4" ht="12.75">
      <c r="C4036" s="13"/>
      <c r="D4036" s="13"/>
    </row>
    <row r="4037" spans="3:4" ht="12.75">
      <c r="C4037" s="13"/>
      <c r="D4037" s="13"/>
    </row>
    <row r="4038" spans="3:4" ht="12.75">
      <c r="C4038" s="13"/>
      <c r="D4038" s="13"/>
    </row>
    <row r="4039" spans="3:4" ht="12.75">
      <c r="C4039" s="13"/>
      <c r="D4039" s="13"/>
    </row>
    <row r="4040" spans="3:4" ht="12.75">
      <c r="C4040" s="13"/>
      <c r="D4040" s="13"/>
    </row>
    <row r="4041" spans="3:4" ht="12.75">
      <c r="C4041" s="13"/>
      <c r="D4041" s="13"/>
    </row>
    <row r="4042" spans="3:4" ht="12.75">
      <c r="C4042" s="13"/>
      <c r="D4042" s="13"/>
    </row>
    <row r="4043" spans="3:4" ht="12.75">
      <c r="C4043" s="13"/>
      <c r="D4043" s="13"/>
    </row>
    <row r="4044" spans="3:4" ht="12.75">
      <c r="C4044" s="13"/>
      <c r="D4044" s="13"/>
    </row>
    <row r="4045" spans="3:4" ht="12.75">
      <c r="C4045" s="13"/>
      <c r="D4045" s="13"/>
    </row>
    <row r="4046" spans="3:4" ht="12.75">
      <c r="C4046" s="13"/>
      <c r="D4046" s="13"/>
    </row>
    <row r="4047" spans="3:4" ht="12.75">
      <c r="C4047" s="13"/>
      <c r="D4047" s="13"/>
    </row>
    <row r="4048" spans="3:4" ht="12.75">
      <c r="C4048" s="13"/>
      <c r="D4048" s="13"/>
    </row>
    <row r="4049" spans="3:4" ht="12.75">
      <c r="C4049" s="13"/>
      <c r="D4049" s="13"/>
    </row>
    <row r="4050" spans="3:4" ht="12.75">
      <c r="C4050" s="13"/>
      <c r="D4050" s="13"/>
    </row>
    <row r="4051" spans="3:4" ht="12.75">
      <c r="C4051" s="13"/>
      <c r="D4051" s="13"/>
    </row>
    <row r="4052" spans="3:4" ht="12.75">
      <c r="C4052" s="13"/>
      <c r="D4052" s="13"/>
    </row>
    <row r="4053" spans="3:4" ht="12.75">
      <c r="C4053" s="13"/>
      <c r="D4053" s="13"/>
    </row>
    <row r="4054" spans="3:4" ht="12.75">
      <c r="C4054" s="13"/>
      <c r="D4054" s="13"/>
    </row>
    <row r="4055" spans="3:4" ht="12.75">
      <c r="C4055" s="13"/>
      <c r="D4055" s="13"/>
    </row>
    <row r="4056" spans="3:4" ht="12.75">
      <c r="C4056" s="13"/>
      <c r="D4056" s="13"/>
    </row>
    <row r="4057" spans="3:4" ht="12.75">
      <c r="C4057" s="13"/>
      <c r="D4057" s="13"/>
    </row>
    <row r="4058" spans="3:4" ht="12.75">
      <c r="C4058" s="13"/>
      <c r="D4058" s="13"/>
    </row>
    <row r="4059" spans="3:4" ht="12.75">
      <c r="C4059" s="13"/>
      <c r="D4059" s="13"/>
    </row>
    <row r="4060" spans="3:4" ht="12.75">
      <c r="C4060" s="13"/>
      <c r="D4060" s="13"/>
    </row>
    <row r="4061" spans="3:4" ht="12.75">
      <c r="C4061" s="13"/>
      <c r="D4061" s="13"/>
    </row>
    <row r="4062" spans="3:4" ht="12.75">
      <c r="C4062" s="13"/>
      <c r="D4062" s="13"/>
    </row>
    <row r="4063" spans="3:4" ht="12.75">
      <c r="C4063" s="13"/>
      <c r="D4063" s="13"/>
    </row>
    <row r="4064" spans="3:4" ht="12.75">
      <c r="C4064" s="13"/>
      <c r="D4064" s="13"/>
    </row>
    <row r="4065" spans="3:4" ht="12.75">
      <c r="C4065" s="13"/>
      <c r="D4065" s="13"/>
    </row>
    <row r="4066" spans="3:4" ht="12.75">
      <c r="C4066" s="13"/>
      <c r="D4066" s="13"/>
    </row>
    <row r="4067" spans="3:4" ht="12.75">
      <c r="C4067" s="13"/>
      <c r="D4067" s="13"/>
    </row>
    <row r="4068" spans="3:4" ht="12.75">
      <c r="C4068" s="13"/>
      <c r="D4068" s="13"/>
    </row>
    <row r="4069" spans="3:4" ht="12.75">
      <c r="C4069" s="13"/>
      <c r="D4069" s="13"/>
    </row>
    <row r="4070" spans="3:4" ht="12.75">
      <c r="C4070" s="13"/>
      <c r="D4070" s="13"/>
    </row>
    <row r="4071" spans="3:4" ht="12.75">
      <c r="C4071" s="13"/>
      <c r="D4071" s="13"/>
    </row>
    <row r="4072" spans="3:4" ht="12.75">
      <c r="C4072" s="13"/>
      <c r="D4072" s="13"/>
    </row>
    <row r="4073" spans="3:4" ht="12.75">
      <c r="C4073" s="13"/>
      <c r="D4073" s="13"/>
    </row>
    <row r="4074" spans="3:4" ht="12.75">
      <c r="C4074" s="13"/>
      <c r="D4074" s="13"/>
    </row>
    <row r="4075" spans="3:4" ht="12.75">
      <c r="C4075" s="13"/>
      <c r="D4075" s="13"/>
    </row>
    <row r="4076" spans="3:4" ht="12.75">
      <c r="C4076" s="13"/>
      <c r="D4076" s="13"/>
    </row>
    <row r="4077" spans="3:4" ht="12.75">
      <c r="C4077" s="13"/>
      <c r="D4077" s="13"/>
    </row>
    <row r="4078" spans="3:4" ht="12.75">
      <c r="C4078" s="13"/>
      <c r="D4078" s="13"/>
    </row>
    <row r="4079" spans="3:4" ht="12.75">
      <c r="C4079" s="13"/>
      <c r="D4079" s="13"/>
    </row>
    <row r="4080" spans="3:4" ht="12.75">
      <c r="C4080" s="13"/>
      <c r="D4080" s="13"/>
    </row>
    <row r="4081" spans="3:4" ht="12.75">
      <c r="C4081" s="13"/>
      <c r="D4081" s="13"/>
    </row>
    <row r="4082" spans="3:4" ht="12.75">
      <c r="C4082" s="13"/>
      <c r="D4082" s="13"/>
    </row>
    <row r="4083" spans="3:4" ht="12.75">
      <c r="C4083" s="13"/>
      <c r="D4083" s="13"/>
    </row>
    <row r="4084" spans="3:4" ht="12.75">
      <c r="C4084" s="13"/>
      <c r="D4084" s="13"/>
    </row>
    <row r="4085" spans="3:4" ht="12.75">
      <c r="C4085" s="13"/>
      <c r="D4085" s="13"/>
    </row>
    <row r="4086" spans="3:4" ht="12.75">
      <c r="C4086" s="13"/>
      <c r="D4086" s="13"/>
    </row>
    <row r="4087" spans="3:4" ht="12.75">
      <c r="C4087" s="13"/>
      <c r="D4087" s="13"/>
    </row>
    <row r="4088" spans="3:4" ht="12.75">
      <c r="C4088" s="13"/>
      <c r="D4088" s="13"/>
    </row>
    <row r="4089" spans="3:4" ht="12.75">
      <c r="C4089" s="13"/>
      <c r="D4089" s="13"/>
    </row>
    <row r="4090" spans="3:4" ht="12.75">
      <c r="C4090" s="13"/>
      <c r="D4090" s="13"/>
    </row>
    <row r="4091" spans="3:4" ht="12.75">
      <c r="C4091" s="13"/>
      <c r="D4091" s="13"/>
    </row>
    <row r="4092" spans="3:4" ht="12.75">
      <c r="C4092" s="13"/>
      <c r="D4092" s="13"/>
    </row>
    <row r="4093" spans="3:4" ht="12.75">
      <c r="C4093" s="13"/>
      <c r="D4093" s="13"/>
    </row>
    <row r="4094" spans="3:4" ht="12.75">
      <c r="C4094" s="13"/>
      <c r="D4094" s="13"/>
    </row>
    <row r="4095" spans="3:4" ht="12.75">
      <c r="C4095" s="13"/>
      <c r="D4095" s="13"/>
    </row>
    <row r="4096" spans="3:4" ht="12.75">
      <c r="C4096" s="13"/>
      <c r="D4096" s="13"/>
    </row>
    <row r="4097" spans="3:4" ht="12.75">
      <c r="C4097" s="13"/>
      <c r="D4097" s="13"/>
    </row>
    <row r="4098" spans="3:4" ht="12.75">
      <c r="C4098" s="13"/>
      <c r="D4098" s="13"/>
    </row>
    <row r="4099" spans="3:4" ht="12.75">
      <c r="C4099" s="13"/>
      <c r="D4099" s="13"/>
    </row>
    <row r="4100" spans="3:4" ht="12.75">
      <c r="C4100" s="13"/>
      <c r="D4100" s="13"/>
    </row>
    <row r="4101" spans="3:4" ht="12.75">
      <c r="C4101" s="13"/>
      <c r="D4101" s="13"/>
    </row>
    <row r="4102" spans="3:4" ht="12.75">
      <c r="C4102" s="13"/>
      <c r="D4102" s="13"/>
    </row>
    <row r="4103" spans="3:4" ht="12.75">
      <c r="C4103" s="13"/>
      <c r="D4103" s="13"/>
    </row>
    <row r="4104" spans="3:4" ht="12.75">
      <c r="C4104" s="13"/>
      <c r="D4104" s="13"/>
    </row>
    <row r="4105" spans="3:4" ht="12.75">
      <c r="C4105" s="13"/>
      <c r="D4105" s="13"/>
    </row>
    <row r="4106" spans="3:4" ht="12.75">
      <c r="C4106" s="13"/>
      <c r="D4106" s="13"/>
    </row>
    <row r="4107" spans="3:4" ht="12.75">
      <c r="C4107" s="13"/>
      <c r="D4107" s="13"/>
    </row>
    <row r="4108" spans="3:4" ht="12.75">
      <c r="C4108" s="13"/>
      <c r="D4108" s="13"/>
    </row>
    <row r="4109" spans="3:4" ht="12.75">
      <c r="C4109" s="13"/>
      <c r="D4109" s="13"/>
    </row>
    <row r="4110" spans="3:4" ht="12.75">
      <c r="C4110" s="13"/>
      <c r="D4110" s="13"/>
    </row>
    <row r="4111" spans="3:4" ht="12.75">
      <c r="C4111" s="13"/>
      <c r="D4111" s="13"/>
    </row>
    <row r="4112" spans="3:4" ht="12.75">
      <c r="C4112" s="13"/>
      <c r="D4112" s="13"/>
    </row>
    <row r="4113" spans="3:4" ht="12.75">
      <c r="C4113" s="13"/>
      <c r="D4113" s="13"/>
    </row>
    <row r="4114" spans="3:4" ht="12.75">
      <c r="C4114" s="13"/>
      <c r="D4114" s="13"/>
    </row>
    <row r="4115" spans="3:4" ht="12.75">
      <c r="C4115" s="13"/>
      <c r="D4115" s="13"/>
    </row>
    <row r="4116" spans="3:4" ht="12.75">
      <c r="C4116" s="13"/>
      <c r="D4116" s="13"/>
    </row>
    <row r="4117" spans="3:4" ht="12.75">
      <c r="C4117" s="13"/>
      <c r="D4117" s="13"/>
    </row>
    <row r="4118" spans="3:4" ht="12.75">
      <c r="C4118" s="13"/>
      <c r="D4118" s="13"/>
    </row>
    <row r="4119" spans="3:4" ht="12.75">
      <c r="C4119" s="13"/>
      <c r="D4119" s="13"/>
    </row>
    <row r="4120" spans="3:4" ht="12.75">
      <c r="C4120" s="13"/>
      <c r="D4120" s="13"/>
    </row>
    <row r="4121" spans="3:4" ht="12.75">
      <c r="C4121" s="13"/>
      <c r="D4121" s="13"/>
    </row>
    <row r="4122" spans="3:4" ht="12.75">
      <c r="C4122" s="13"/>
      <c r="D4122" s="13"/>
    </row>
    <row r="4123" spans="3:4" ht="12.75">
      <c r="C4123" s="13"/>
      <c r="D4123" s="13"/>
    </row>
    <row r="4124" spans="3:4" ht="12.75">
      <c r="C4124" s="13"/>
      <c r="D4124" s="13"/>
    </row>
    <row r="4125" spans="3:4" ht="12.75">
      <c r="C4125" s="13"/>
      <c r="D4125" s="13"/>
    </row>
    <row r="4126" spans="3:4" ht="12.75">
      <c r="C4126" s="13"/>
      <c r="D4126" s="13"/>
    </row>
    <row r="4127" spans="3:4" ht="12.75">
      <c r="C4127" s="13"/>
      <c r="D4127" s="13"/>
    </row>
    <row r="4128" spans="3:4" ht="12.75">
      <c r="C4128" s="13"/>
      <c r="D4128" s="13"/>
    </row>
    <row r="4129" spans="3:4" ht="12.75">
      <c r="C4129" s="13"/>
      <c r="D4129" s="13"/>
    </row>
    <row r="4130" spans="3:4" ht="12.75">
      <c r="C4130" s="13"/>
      <c r="D4130" s="13"/>
    </row>
    <row r="4131" spans="3:4" ht="12.75">
      <c r="C4131" s="13"/>
      <c r="D4131" s="13"/>
    </row>
    <row r="4132" spans="3:4" ht="12.75">
      <c r="C4132" s="13"/>
      <c r="D4132" s="13"/>
    </row>
    <row r="4133" spans="3:4" ht="12.75">
      <c r="C4133" s="13"/>
      <c r="D4133" s="13"/>
    </row>
    <row r="4134" spans="3:4" ht="12.75">
      <c r="C4134" s="13"/>
      <c r="D4134" s="13"/>
    </row>
    <row r="4135" spans="3:4" ht="12.75">
      <c r="C4135" s="13"/>
      <c r="D4135" s="13"/>
    </row>
    <row r="4136" spans="3:4" ht="12.75">
      <c r="C4136" s="13"/>
      <c r="D4136" s="13"/>
    </row>
    <row r="4137" spans="3:4" ht="12.75">
      <c r="C4137" s="13"/>
      <c r="D4137" s="13"/>
    </row>
    <row r="4138" spans="3:4" ht="12.75">
      <c r="C4138" s="13"/>
      <c r="D4138" s="13"/>
    </row>
    <row r="4139" spans="3:4" ht="12.75">
      <c r="C4139" s="13"/>
      <c r="D4139" s="13"/>
    </row>
    <row r="4140" spans="3:4" ht="12.75">
      <c r="C4140" s="13"/>
      <c r="D4140" s="13"/>
    </row>
    <row r="4141" spans="3:4" ht="12.75">
      <c r="C4141" s="13"/>
      <c r="D4141" s="13"/>
    </row>
    <row r="4142" spans="3:4" ht="12.75">
      <c r="C4142" s="13"/>
      <c r="D4142" s="13"/>
    </row>
    <row r="4143" spans="3:4" ht="12.75">
      <c r="C4143" s="13"/>
      <c r="D4143" s="13"/>
    </row>
    <row r="4144" spans="3:4" ht="12.75">
      <c r="C4144" s="13"/>
      <c r="D4144" s="13"/>
    </row>
    <row r="4145" spans="3:4" ht="12.75">
      <c r="C4145" s="13"/>
      <c r="D4145" s="13"/>
    </row>
    <row r="4146" spans="3:4" ht="12.75">
      <c r="C4146" s="13"/>
      <c r="D4146" s="13"/>
    </row>
    <row r="4147" spans="3:4" ht="12.75">
      <c r="C4147" s="13"/>
      <c r="D4147" s="13"/>
    </row>
    <row r="4148" spans="3:4" ht="12.75">
      <c r="C4148" s="13"/>
      <c r="D4148" s="13"/>
    </row>
    <row r="4149" spans="3:4" ht="12.75">
      <c r="C4149" s="13"/>
      <c r="D4149" s="13"/>
    </row>
    <row r="4150" spans="3:4" ht="12.75">
      <c r="C4150" s="13"/>
      <c r="D4150" s="13"/>
    </row>
    <row r="4151" spans="3:4" ht="12.75">
      <c r="C4151" s="13"/>
      <c r="D4151" s="13"/>
    </row>
    <row r="4152" spans="3:4" ht="12.75">
      <c r="C4152" s="13"/>
      <c r="D4152" s="13"/>
    </row>
    <row r="4153" spans="3:4" ht="12.75">
      <c r="C4153" s="13"/>
      <c r="D4153" s="13"/>
    </row>
    <row r="4154" spans="3:4" ht="12.75">
      <c r="C4154" s="13"/>
      <c r="D4154" s="13"/>
    </row>
    <row r="4155" spans="3:4" ht="12.75">
      <c r="C4155" s="13"/>
      <c r="D4155" s="13"/>
    </row>
    <row r="4156" spans="3:4" ht="12.75">
      <c r="C4156" s="13"/>
      <c r="D4156" s="13"/>
    </row>
    <row r="4157" spans="3:4" ht="12.75">
      <c r="C4157" s="13"/>
      <c r="D4157" s="13"/>
    </row>
    <row r="4158" spans="3:4" ht="12.75">
      <c r="C4158" s="13"/>
      <c r="D4158" s="13"/>
    </row>
    <row r="4159" spans="3:4" ht="12.75">
      <c r="C4159" s="13"/>
      <c r="D4159" s="13"/>
    </row>
    <row r="4160" spans="3:4" ht="12.75">
      <c r="C4160" s="13"/>
      <c r="D4160" s="13"/>
    </row>
    <row r="4161" spans="3:4" ht="12.75">
      <c r="C4161" s="13"/>
      <c r="D4161" s="13"/>
    </row>
    <row r="4162" spans="3:4" ht="12.75">
      <c r="C4162" s="13"/>
      <c r="D4162" s="13"/>
    </row>
    <row r="4163" spans="3:4" ht="12.75">
      <c r="C4163" s="13"/>
      <c r="D4163" s="13"/>
    </row>
    <row r="4164" spans="3:4" ht="12.75">
      <c r="C4164" s="13"/>
      <c r="D4164" s="13"/>
    </row>
    <row r="4165" spans="3:4" ht="12.75">
      <c r="C4165" s="13"/>
      <c r="D4165" s="13"/>
    </row>
    <row r="4166" spans="3:4" ht="12.75">
      <c r="C4166" s="13"/>
      <c r="D4166" s="13"/>
    </row>
    <row r="4167" spans="3:4" ht="12.75">
      <c r="C4167" s="13"/>
      <c r="D4167" s="13"/>
    </row>
    <row r="4168" spans="3:4" ht="12.75">
      <c r="C4168" s="13"/>
      <c r="D4168" s="13"/>
    </row>
    <row r="4169" spans="3:4" ht="12.75">
      <c r="C4169" s="13"/>
      <c r="D4169" s="13"/>
    </row>
    <row r="4170" spans="3:4" ht="12.75">
      <c r="C4170" s="13"/>
      <c r="D4170" s="13"/>
    </row>
    <row r="4171" spans="3:4" ht="12.75">
      <c r="C4171" s="13"/>
      <c r="D4171" s="13"/>
    </row>
    <row r="4172" spans="3:4" ht="12.75">
      <c r="C4172" s="13"/>
      <c r="D4172" s="13"/>
    </row>
    <row r="4173" spans="3:4" ht="12.75">
      <c r="C4173" s="13"/>
      <c r="D4173" s="13"/>
    </row>
    <row r="4174" spans="3:4" ht="12.75">
      <c r="C4174" s="13"/>
      <c r="D4174" s="13"/>
    </row>
    <row r="4175" spans="3:4" ht="12.75">
      <c r="C4175" s="13"/>
      <c r="D4175" s="13"/>
    </row>
    <row r="4176" spans="3:4" ht="12.75">
      <c r="C4176" s="13"/>
      <c r="D4176" s="13"/>
    </row>
    <row r="4177" spans="3:4" ht="12.75">
      <c r="C4177" s="13"/>
      <c r="D4177" s="13"/>
    </row>
    <row r="4178" spans="3:4" ht="12.75">
      <c r="C4178" s="13"/>
      <c r="D4178" s="13"/>
    </row>
    <row r="4179" spans="3:4" ht="12.75">
      <c r="C4179" s="13"/>
      <c r="D4179" s="13"/>
    </row>
    <row r="4180" spans="3:4" ht="12.75">
      <c r="C4180" s="13"/>
      <c r="D4180" s="13"/>
    </row>
    <row r="4181" spans="3:4" ht="12.75">
      <c r="C4181" s="13"/>
      <c r="D4181" s="13"/>
    </row>
    <row r="4182" spans="3:4" ht="12.75">
      <c r="C4182" s="13"/>
      <c r="D4182" s="13"/>
    </row>
    <row r="4183" spans="3:4" ht="12.75">
      <c r="C4183" s="13"/>
      <c r="D4183" s="13"/>
    </row>
    <row r="4184" spans="3:4" ht="12.75">
      <c r="C4184" s="13"/>
      <c r="D4184" s="13"/>
    </row>
    <row r="4185" spans="3:4" ht="12.75">
      <c r="C4185" s="13"/>
      <c r="D4185" s="13"/>
    </row>
    <row r="4186" spans="3:4" ht="12.75">
      <c r="C4186" s="13"/>
      <c r="D4186" s="13"/>
    </row>
    <row r="4187" spans="3:4" ht="12.75">
      <c r="C4187" s="13"/>
      <c r="D4187" s="13"/>
    </row>
    <row r="4188" spans="3:4" ht="12.75">
      <c r="C4188" s="13"/>
      <c r="D4188" s="13"/>
    </row>
    <row r="4189" spans="3:4" ht="12.75">
      <c r="C4189" s="13"/>
      <c r="D4189" s="13"/>
    </row>
    <row r="4190" spans="3:4" ht="12.75">
      <c r="C4190" s="13"/>
      <c r="D4190" s="13"/>
    </row>
    <row r="4191" spans="3:4" ht="12.75">
      <c r="C4191" s="13"/>
      <c r="D4191" s="13"/>
    </row>
    <row r="4192" spans="3:4" ht="12.75">
      <c r="C4192" s="13"/>
      <c r="D4192" s="13"/>
    </row>
    <row r="4193" spans="3:4" ht="12.75">
      <c r="C4193" s="13"/>
      <c r="D4193" s="13"/>
    </row>
    <row r="4194" spans="3:4" ht="12.75">
      <c r="C4194" s="13"/>
      <c r="D4194" s="13"/>
    </row>
    <row r="4195" spans="3:4" ht="12.75">
      <c r="C4195" s="13"/>
      <c r="D4195" s="13"/>
    </row>
    <row r="4196" spans="3:4" ht="12.75">
      <c r="C4196" s="13"/>
      <c r="D4196" s="13"/>
    </row>
    <row r="4197" spans="3:4" ht="12.75">
      <c r="C4197" s="13"/>
      <c r="D4197" s="13"/>
    </row>
    <row r="4198" spans="3:4" ht="12.75">
      <c r="C4198" s="13"/>
      <c r="D4198" s="13"/>
    </row>
    <row r="4199" spans="3:4" ht="12.75">
      <c r="C4199" s="13"/>
      <c r="D4199" s="13"/>
    </row>
    <row r="4200" spans="3:4" ht="12.75">
      <c r="C4200" s="13"/>
      <c r="D4200" s="13"/>
    </row>
    <row r="4201" spans="3:4" ht="12.75">
      <c r="C4201" s="13"/>
      <c r="D4201" s="13"/>
    </row>
    <row r="4202" spans="3:4" ht="12.75">
      <c r="C4202" s="13"/>
      <c r="D4202" s="13"/>
    </row>
    <row r="4203" spans="3:4" ht="12.75">
      <c r="C4203" s="13"/>
      <c r="D4203" s="13"/>
    </row>
    <row r="4204" spans="3:4" ht="12.75">
      <c r="C4204" s="13"/>
      <c r="D4204" s="13"/>
    </row>
    <row r="4205" spans="3:4" ht="12.75">
      <c r="C4205" s="13"/>
      <c r="D4205" s="13"/>
    </row>
    <row r="4206" spans="3:4" ht="12.75">
      <c r="C4206" s="13"/>
      <c r="D4206" s="13"/>
    </row>
    <row r="4207" spans="3:4" ht="12.75">
      <c r="C4207" s="13"/>
      <c r="D4207" s="13"/>
    </row>
    <row r="4208" spans="3:4" ht="12.75">
      <c r="C4208" s="13"/>
      <c r="D4208" s="13"/>
    </row>
    <row r="4209" spans="3:4" ht="12.75">
      <c r="C4209" s="13"/>
      <c r="D4209" s="13"/>
    </row>
    <row r="4210" spans="3:4" ht="12.75">
      <c r="C4210" s="13"/>
      <c r="D4210" s="13"/>
    </row>
    <row r="4211" spans="3:4" ht="12.75">
      <c r="C4211" s="13"/>
      <c r="D4211" s="13"/>
    </row>
    <row r="4212" spans="3:4" ht="12.75">
      <c r="C4212" s="13"/>
      <c r="D4212" s="13"/>
    </row>
    <row r="4213" spans="3:4" ht="12.75">
      <c r="C4213" s="13"/>
      <c r="D4213" s="13"/>
    </row>
    <row r="4214" spans="3:4" ht="12.75">
      <c r="C4214" s="13"/>
      <c r="D4214" s="13"/>
    </row>
    <row r="4215" spans="3:4" ht="12.75">
      <c r="C4215" s="13"/>
      <c r="D4215" s="13"/>
    </row>
    <row r="4216" spans="3:4" ht="12.75">
      <c r="C4216" s="13"/>
      <c r="D4216" s="13"/>
    </row>
    <row r="4217" spans="3:4" ht="12.75">
      <c r="C4217" s="13"/>
      <c r="D4217" s="13"/>
    </row>
    <row r="4218" spans="3:4" ht="12.75">
      <c r="C4218" s="13"/>
      <c r="D4218" s="13"/>
    </row>
    <row r="4219" spans="3:4" ht="12.75">
      <c r="C4219" s="13"/>
      <c r="D4219" s="13"/>
    </row>
    <row r="4220" spans="3:4" ht="12.75">
      <c r="C4220" s="13"/>
      <c r="D4220" s="13"/>
    </row>
    <row r="4221" spans="3:4" ht="12.75">
      <c r="C4221" s="13"/>
      <c r="D4221" s="13"/>
    </row>
    <row r="4222" spans="3:4" ht="12.75">
      <c r="C4222" s="13"/>
      <c r="D4222" s="13"/>
    </row>
    <row r="4223" spans="3:4" ht="12.75">
      <c r="C4223" s="13"/>
      <c r="D4223" s="13"/>
    </row>
    <row r="4224" spans="3:4" ht="12.75">
      <c r="C4224" s="13"/>
      <c r="D4224" s="13"/>
    </row>
    <row r="4225" spans="3:4" ht="12.75">
      <c r="C4225" s="13"/>
      <c r="D4225" s="13"/>
    </row>
    <row r="4226" spans="3:4" ht="12.75">
      <c r="C4226" s="13"/>
      <c r="D4226" s="13"/>
    </row>
    <row r="4227" spans="3:4" ht="12.75">
      <c r="C4227" s="13"/>
      <c r="D4227" s="13"/>
    </row>
    <row r="4228" spans="3:4" ht="12.75">
      <c r="C4228" s="13"/>
      <c r="D4228" s="13"/>
    </row>
    <row r="4229" spans="3:4" ht="12.75">
      <c r="C4229" s="13"/>
      <c r="D4229" s="13"/>
    </row>
    <row r="4230" spans="3:4" ht="12.75">
      <c r="C4230" s="13"/>
      <c r="D4230" s="13"/>
    </row>
    <row r="4231" spans="3:4" ht="12.75">
      <c r="C4231" s="13"/>
      <c r="D4231" s="13"/>
    </row>
    <row r="4232" spans="3:4" ht="12.75">
      <c r="C4232" s="13"/>
      <c r="D4232" s="13"/>
    </row>
    <row r="4233" spans="3:4" ht="12.75">
      <c r="C4233" s="13"/>
      <c r="D4233" s="13"/>
    </row>
    <row r="4234" spans="3:4" ht="12.75">
      <c r="C4234" s="13"/>
      <c r="D4234" s="13"/>
    </row>
    <row r="4235" spans="3:4" ht="12.75">
      <c r="C4235" s="13"/>
      <c r="D4235" s="13"/>
    </row>
    <row r="4236" spans="3:4" ht="12.75">
      <c r="C4236" s="13"/>
      <c r="D4236" s="13"/>
    </row>
    <row r="4237" spans="3:4" ht="12.75">
      <c r="C4237" s="13"/>
      <c r="D4237" s="13"/>
    </row>
    <row r="4238" spans="3:4" ht="12.75">
      <c r="C4238" s="13"/>
      <c r="D4238" s="13"/>
    </row>
    <row r="4239" spans="3:4" ht="12.75">
      <c r="C4239" s="13"/>
      <c r="D4239" s="13"/>
    </row>
    <row r="4240" spans="3:4" ht="12.75">
      <c r="C4240" s="13"/>
      <c r="D4240" s="13"/>
    </row>
    <row r="4241" spans="3:4" ht="12.75">
      <c r="C4241" s="13"/>
      <c r="D4241" s="13"/>
    </row>
    <row r="4242" spans="3:4" ht="12.75">
      <c r="C4242" s="13"/>
      <c r="D4242" s="13"/>
    </row>
    <row r="4243" spans="3:4" ht="12.75">
      <c r="C4243" s="13"/>
      <c r="D4243" s="13"/>
    </row>
    <row r="4244" spans="3:4" ht="12.75">
      <c r="C4244" s="13"/>
      <c r="D4244" s="13"/>
    </row>
    <row r="4245" spans="3:4" ht="12.75">
      <c r="C4245" s="13"/>
      <c r="D4245" s="13"/>
    </row>
    <row r="4246" spans="3:4" ht="12.75">
      <c r="C4246" s="13"/>
      <c r="D4246" s="13"/>
    </row>
    <row r="4247" spans="3:4" ht="12.75">
      <c r="C4247" s="13"/>
      <c r="D4247" s="13"/>
    </row>
    <row r="4248" spans="3:4" ht="12.75">
      <c r="C4248" s="13"/>
      <c r="D4248" s="13"/>
    </row>
    <row r="4249" spans="3:4" ht="12.75">
      <c r="C4249" s="13"/>
      <c r="D4249" s="13"/>
    </row>
    <row r="4250" spans="3:4" ht="12.75">
      <c r="C4250" s="13"/>
      <c r="D4250" s="13"/>
    </row>
    <row r="4251" spans="3:4" ht="12.75">
      <c r="C4251" s="13"/>
      <c r="D4251" s="13"/>
    </row>
    <row r="4252" spans="3:4" ht="12.75">
      <c r="C4252" s="13"/>
      <c r="D4252" s="13"/>
    </row>
    <row r="4253" spans="3:4" ht="12.75">
      <c r="C4253" s="13"/>
      <c r="D4253" s="13"/>
    </row>
    <row r="4254" spans="3:4" ht="12.75">
      <c r="C4254" s="13"/>
      <c r="D4254" s="13"/>
    </row>
    <row r="4255" spans="3:4" ht="12.75">
      <c r="C4255" s="13"/>
      <c r="D4255" s="13"/>
    </row>
    <row r="4256" spans="3:4" ht="12.75">
      <c r="C4256" s="13"/>
      <c r="D4256" s="13"/>
    </row>
    <row r="4257" spans="3:4" ht="12.75">
      <c r="C4257" s="13"/>
      <c r="D4257" s="13"/>
    </row>
    <row r="4258" spans="3:4" ht="12.75">
      <c r="C4258" s="13"/>
      <c r="D4258" s="13"/>
    </row>
    <row r="4259" spans="3:4" ht="12.75">
      <c r="C4259" s="13"/>
      <c r="D4259" s="13"/>
    </row>
    <row r="4260" spans="3:4" ht="12.75">
      <c r="C4260" s="13"/>
      <c r="D4260" s="13"/>
    </row>
    <row r="4261" spans="3:4" ht="12.75">
      <c r="C4261" s="13"/>
      <c r="D4261" s="13"/>
    </row>
    <row r="4262" spans="3:4" ht="12.75">
      <c r="C4262" s="13"/>
      <c r="D4262" s="13"/>
    </row>
    <row r="4263" spans="3:4" ht="12.75">
      <c r="C4263" s="13"/>
      <c r="D4263" s="13"/>
    </row>
    <row r="4264" spans="3:4" ht="12.75">
      <c r="C4264" s="13"/>
      <c r="D4264" s="13"/>
    </row>
    <row r="4265" spans="3:4" ht="12.75">
      <c r="C4265" s="13"/>
      <c r="D4265" s="13"/>
    </row>
    <row r="4266" spans="3:4" ht="12.75">
      <c r="C4266" s="13"/>
      <c r="D4266" s="13"/>
    </row>
    <row r="4267" spans="3:4" ht="12.75">
      <c r="C4267" s="13"/>
      <c r="D4267" s="13"/>
    </row>
    <row r="4268" spans="3:4" ht="12.75">
      <c r="C4268" s="13"/>
      <c r="D4268" s="13"/>
    </row>
    <row r="4269" spans="3:4" ht="12.75">
      <c r="C4269" s="13"/>
      <c r="D4269" s="13"/>
    </row>
    <row r="4270" spans="3:4" ht="12.75">
      <c r="C4270" s="13"/>
      <c r="D4270" s="13"/>
    </row>
    <row r="4271" spans="3:4" ht="12.75">
      <c r="C4271" s="13"/>
      <c r="D4271" s="13"/>
    </row>
    <row r="4272" spans="3:4" ht="12.75">
      <c r="C4272" s="13"/>
      <c r="D4272" s="13"/>
    </row>
    <row r="4273" spans="3:4" ht="12.75">
      <c r="C4273" s="13"/>
      <c r="D4273" s="13"/>
    </row>
    <row r="4274" spans="3:4" ht="12.75">
      <c r="C4274" s="13"/>
      <c r="D4274" s="13"/>
    </row>
    <row r="4275" spans="3:4" ht="12.75">
      <c r="C4275" s="13"/>
      <c r="D4275" s="13"/>
    </row>
    <row r="4276" spans="3:4" ht="12.75">
      <c r="C4276" s="13"/>
      <c r="D4276" s="13"/>
    </row>
    <row r="4277" spans="3:4" ht="12.75">
      <c r="C4277" s="13"/>
      <c r="D4277" s="13"/>
    </row>
    <row r="4278" spans="3:4" ht="12.75">
      <c r="C4278" s="13"/>
      <c r="D4278" s="13"/>
    </row>
    <row r="4279" spans="3:4" ht="12.75">
      <c r="C4279" s="13"/>
      <c r="D4279" s="13"/>
    </row>
    <row r="4280" spans="3:4" ht="12.75">
      <c r="C4280" s="13"/>
      <c r="D4280" s="13"/>
    </row>
    <row r="4281" spans="3:4" ht="12.75">
      <c r="C4281" s="13"/>
      <c r="D4281" s="13"/>
    </row>
    <row r="4282" spans="3:4" ht="12.75">
      <c r="C4282" s="13"/>
      <c r="D4282" s="13"/>
    </row>
    <row r="4283" spans="3:4" ht="12.75">
      <c r="C4283" s="13"/>
      <c r="D4283" s="13"/>
    </row>
    <row r="4284" spans="3:4" ht="12.75">
      <c r="C4284" s="13"/>
      <c r="D4284" s="13"/>
    </row>
    <row r="4285" spans="3:4" ht="12.75">
      <c r="C4285" s="13"/>
      <c r="D4285" s="13"/>
    </row>
    <row r="4286" spans="3:4" ht="12.75">
      <c r="C4286" s="13"/>
      <c r="D4286" s="13"/>
    </row>
    <row r="4287" spans="3:4" ht="12.75">
      <c r="C4287" s="13"/>
      <c r="D4287" s="13"/>
    </row>
    <row r="4288" spans="3:4" ht="12.75">
      <c r="C4288" s="13"/>
      <c r="D4288" s="13"/>
    </row>
    <row r="4289" spans="3:4" ht="12.75">
      <c r="C4289" s="13"/>
      <c r="D4289" s="13"/>
    </row>
    <row r="4290" spans="3:4" ht="12.75">
      <c r="C4290" s="13"/>
      <c r="D4290" s="13"/>
    </row>
    <row r="4291" spans="3:4" ht="12.75">
      <c r="C4291" s="13"/>
      <c r="D4291" s="13"/>
    </row>
    <row r="4292" spans="3:4" ht="12.75">
      <c r="C4292" s="13"/>
      <c r="D4292" s="13"/>
    </row>
    <row r="4293" spans="3:4" ht="12.75">
      <c r="C4293" s="13"/>
      <c r="D4293" s="13"/>
    </row>
    <row r="4294" spans="3:4" ht="12.75">
      <c r="C4294" s="13"/>
      <c r="D4294" s="13"/>
    </row>
    <row r="4295" spans="3:4" ht="12.75">
      <c r="C4295" s="13"/>
      <c r="D4295" s="13"/>
    </row>
    <row r="4296" spans="3:4" ht="12.75">
      <c r="C4296" s="13"/>
      <c r="D4296" s="13"/>
    </row>
    <row r="4297" spans="3:4" ht="12.75">
      <c r="C4297" s="13"/>
      <c r="D4297" s="13"/>
    </row>
    <row r="4298" spans="3:4" ht="12.75">
      <c r="C4298" s="13"/>
      <c r="D4298" s="13"/>
    </row>
    <row r="4299" spans="3:4" ht="12.75">
      <c r="C4299" s="13"/>
      <c r="D4299" s="13"/>
    </row>
    <row r="4300" spans="3:4" ht="12.75">
      <c r="C4300" s="13"/>
      <c r="D4300" s="13"/>
    </row>
    <row r="4301" spans="3:4" ht="12.75">
      <c r="C4301" s="13"/>
      <c r="D4301" s="13"/>
    </row>
    <row r="4302" spans="3:4" ht="12.75">
      <c r="C4302" s="13"/>
      <c r="D4302" s="13"/>
    </row>
    <row r="4303" spans="3:4" ht="12.75">
      <c r="C4303" s="13"/>
      <c r="D4303" s="13"/>
    </row>
    <row r="4304" spans="3:4" ht="12.75">
      <c r="C4304" s="13"/>
      <c r="D4304" s="13"/>
    </row>
    <row r="4305" spans="3:4" ht="12.75">
      <c r="C4305" s="13"/>
      <c r="D4305" s="13"/>
    </row>
    <row r="4306" spans="3:4" ht="12.75">
      <c r="C4306" s="13"/>
      <c r="D4306" s="13"/>
    </row>
    <row r="4307" spans="3:4" ht="12.75">
      <c r="C4307" s="13"/>
      <c r="D4307" s="13"/>
    </row>
    <row r="4308" spans="3:4" ht="12.75">
      <c r="C4308" s="13"/>
      <c r="D4308" s="13"/>
    </row>
    <row r="4309" spans="3:4" ht="12.75">
      <c r="C4309" s="13"/>
      <c r="D4309" s="13"/>
    </row>
    <row r="4310" spans="3:4" ht="12.75">
      <c r="C4310" s="13"/>
      <c r="D4310" s="13"/>
    </row>
    <row r="4311" spans="3:4" ht="12.75">
      <c r="C4311" s="13"/>
      <c r="D4311" s="13"/>
    </row>
    <row r="4312" spans="3:4" ht="12.75">
      <c r="C4312" s="13"/>
      <c r="D4312" s="13"/>
    </row>
    <row r="4313" spans="3:4" ht="12.75">
      <c r="C4313" s="13"/>
      <c r="D4313" s="13"/>
    </row>
    <row r="4314" spans="3:4" ht="12.75">
      <c r="C4314" s="13"/>
      <c r="D4314" s="13"/>
    </row>
    <row r="4315" spans="3:4" ht="12.75">
      <c r="C4315" s="13"/>
      <c r="D4315" s="13"/>
    </row>
    <row r="4316" spans="3:4" ht="12.75">
      <c r="C4316" s="13"/>
      <c r="D4316" s="13"/>
    </row>
    <row r="4317" spans="3:4" ht="12.75">
      <c r="C4317" s="13"/>
      <c r="D4317" s="13"/>
    </row>
    <row r="4318" spans="3:4" ht="12.75">
      <c r="C4318" s="13"/>
      <c r="D4318" s="13"/>
    </row>
    <row r="4319" spans="3:4" ht="12.75">
      <c r="C4319" s="13"/>
      <c r="D4319" s="13"/>
    </row>
    <row r="4320" spans="3:4" ht="12.75">
      <c r="C4320" s="13"/>
      <c r="D4320" s="13"/>
    </row>
    <row r="4321" spans="3:4" ht="12.75">
      <c r="C4321" s="13"/>
      <c r="D4321" s="13"/>
    </row>
    <row r="4322" spans="3:4" ht="12.75">
      <c r="C4322" s="13"/>
      <c r="D4322" s="13"/>
    </row>
    <row r="4323" spans="3:4" ht="12.75">
      <c r="C4323" s="13"/>
      <c r="D4323" s="13"/>
    </row>
    <row r="4324" spans="3:4" ht="12.75">
      <c r="C4324" s="13"/>
      <c r="D4324" s="13"/>
    </row>
    <row r="4325" spans="3:4" ht="12.75">
      <c r="C4325" s="13"/>
      <c r="D4325" s="13"/>
    </row>
    <row r="4326" spans="3:4" ht="12.75">
      <c r="C4326" s="13"/>
      <c r="D4326" s="13"/>
    </row>
    <row r="4327" spans="3:4" ht="12.75">
      <c r="C4327" s="13"/>
      <c r="D4327" s="13"/>
    </row>
    <row r="4328" spans="3:4" ht="12.75">
      <c r="C4328" s="13"/>
      <c r="D4328" s="13"/>
    </row>
    <row r="4329" spans="3:4" ht="12.75">
      <c r="C4329" s="13"/>
      <c r="D4329" s="13"/>
    </row>
    <row r="4330" spans="3:4" ht="12.75">
      <c r="C4330" s="13"/>
      <c r="D4330" s="13"/>
    </row>
    <row r="4331" spans="3:4" ht="12.75">
      <c r="C4331" s="13"/>
      <c r="D4331" s="13"/>
    </row>
    <row r="4332" spans="3:4" ht="12.75">
      <c r="C4332" s="13"/>
      <c r="D4332" s="13"/>
    </row>
    <row r="4333" spans="3:4" ht="12.75">
      <c r="C4333" s="13"/>
      <c r="D4333" s="13"/>
    </row>
    <row r="4334" spans="3:4" ht="12.75">
      <c r="C4334" s="13"/>
      <c r="D4334" s="13"/>
    </row>
    <row r="4335" spans="3:4" ht="12.75">
      <c r="C4335" s="13"/>
      <c r="D4335" s="13"/>
    </row>
    <row r="4336" spans="3:4" ht="12.75">
      <c r="C4336" s="13"/>
      <c r="D4336" s="13"/>
    </row>
    <row r="4337" spans="3:4" ht="12.75">
      <c r="C4337" s="13"/>
      <c r="D4337" s="13"/>
    </row>
    <row r="4338" spans="3:4" ht="12.75">
      <c r="C4338" s="13"/>
      <c r="D4338" s="13"/>
    </row>
    <row r="4339" spans="3:4" ht="12.75">
      <c r="C4339" s="13"/>
      <c r="D4339" s="13"/>
    </row>
    <row r="4340" spans="3:4" ht="12.75">
      <c r="C4340" s="13"/>
      <c r="D4340" s="13"/>
    </row>
    <row r="4341" spans="3:4" ht="12.75">
      <c r="C4341" s="13"/>
      <c r="D4341" s="13"/>
    </row>
    <row r="4342" spans="3:4" ht="12.75">
      <c r="C4342" s="13"/>
      <c r="D4342" s="13"/>
    </row>
    <row r="4343" spans="3:4" ht="12.75">
      <c r="C4343" s="13"/>
      <c r="D4343" s="13"/>
    </row>
    <row r="4344" spans="3:4" ht="12.75">
      <c r="C4344" s="13"/>
      <c r="D4344" s="13"/>
    </row>
    <row r="4345" spans="3:4" ht="12.75">
      <c r="C4345" s="13"/>
      <c r="D4345" s="13"/>
    </row>
    <row r="4346" spans="3:4" ht="12.75">
      <c r="C4346" s="13"/>
      <c r="D4346" s="13"/>
    </row>
    <row r="4347" spans="3:4" ht="12.75">
      <c r="C4347" s="13"/>
      <c r="D4347" s="13"/>
    </row>
    <row r="4348" spans="3:4" ht="12.75">
      <c r="C4348" s="13"/>
      <c r="D4348" s="13"/>
    </row>
    <row r="4349" spans="3:4" ht="12.75">
      <c r="C4349" s="13"/>
      <c r="D4349" s="13"/>
    </row>
    <row r="4350" spans="3:4" ht="12.75">
      <c r="C4350" s="13"/>
      <c r="D4350" s="13"/>
    </row>
    <row r="4351" spans="3:4" ht="12.75">
      <c r="C4351" s="13"/>
      <c r="D4351" s="13"/>
    </row>
    <row r="4352" spans="3:4" ht="12.75">
      <c r="C4352" s="13"/>
      <c r="D4352" s="13"/>
    </row>
    <row r="4353" spans="3:4" ht="12.75">
      <c r="C4353" s="13"/>
      <c r="D4353" s="13"/>
    </row>
    <row r="4354" spans="3:4" ht="12.75">
      <c r="C4354" s="13"/>
      <c r="D4354" s="13"/>
    </row>
    <row r="4355" spans="3:4" ht="12.75">
      <c r="C4355" s="13"/>
      <c r="D4355" s="13"/>
    </row>
    <row r="4356" spans="3:4" ht="12.75">
      <c r="C4356" s="13"/>
      <c r="D4356" s="13"/>
    </row>
    <row r="4357" spans="3:4" ht="12.75">
      <c r="C4357" s="13"/>
      <c r="D4357" s="13"/>
    </row>
    <row r="4358" spans="3:4" ht="12.75">
      <c r="C4358" s="13"/>
      <c r="D4358" s="13"/>
    </row>
    <row r="4359" spans="3:4" ht="12.75">
      <c r="C4359" s="13"/>
      <c r="D4359" s="13"/>
    </row>
    <row r="4360" spans="3:4" ht="12.75">
      <c r="C4360" s="13"/>
      <c r="D4360" s="13"/>
    </row>
    <row r="4361" spans="3:4" ht="12.75">
      <c r="C4361" s="13"/>
      <c r="D4361" s="13"/>
    </row>
    <row r="4362" spans="3:4" ht="12.75">
      <c r="C4362" s="13"/>
      <c r="D4362" s="13"/>
    </row>
    <row r="4363" spans="3:4" ht="12.75">
      <c r="C4363" s="13"/>
      <c r="D4363" s="13"/>
    </row>
    <row r="4364" spans="3:4" ht="12.75">
      <c r="C4364" s="13"/>
      <c r="D4364" s="13"/>
    </row>
    <row r="4365" spans="3:4" ht="12.75">
      <c r="C4365" s="13"/>
      <c r="D4365" s="13"/>
    </row>
    <row r="4366" spans="3:4" ht="12.75">
      <c r="C4366" s="13"/>
      <c r="D4366" s="13"/>
    </row>
    <row r="4367" spans="3:4" ht="12.75">
      <c r="C4367" s="13"/>
      <c r="D4367" s="13"/>
    </row>
    <row r="4368" spans="3:4" ht="12.75">
      <c r="C4368" s="13"/>
      <c r="D4368" s="13"/>
    </row>
    <row r="4369" spans="3:4" ht="12.75">
      <c r="C4369" s="13"/>
      <c r="D4369" s="13"/>
    </row>
    <row r="4370" spans="3:4" ht="12.75">
      <c r="C4370" s="13"/>
      <c r="D4370" s="13"/>
    </row>
    <row r="4371" spans="3:4" ht="12.75">
      <c r="C4371" s="13"/>
      <c r="D4371" s="13"/>
    </row>
    <row r="4372" spans="3:4" ht="12.75">
      <c r="C4372" s="13"/>
      <c r="D4372" s="13"/>
    </row>
    <row r="4373" spans="3:4" ht="12.75">
      <c r="C4373" s="13"/>
      <c r="D4373" s="13"/>
    </row>
    <row r="4374" spans="3:4" ht="12.75">
      <c r="C4374" s="13"/>
      <c r="D4374" s="13"/>
    </row>
    <row r="4375" spans="3:4" ht="12.75">
      <c r="C4375" s="13"/>
      <c r="D4375" s="13"/>
    </row>
    <row r="4376" spans="3:4" ht="12.75">
      <c r="C4376" s="13"/>
      <c r="D4376" s="13"/>
    </row>
    <row r="4377" spans="3:4" ht="12.75">
      <c r="C4377" s="13"/>
      <c r="D4377" s="13"/>
    </row>
    <row r="4378" spans="3:4" ht="12.75">
      <c r="C4378" s="13"/>
      <c r="D4378" s="13"/>
    </row>
    <row r="4379" spans="3:4" ht="12.75">
      <c r="C4379" s="13"/>
      <c r="D4379" s="13"/>
    </row>
    <row r="4380" spans="3:4" ht="12.75">
      <c r="C4380" s="13"/>
      <c r="D4380" s="13"/>
    </row>
    <row r="4381" spans="3:4" ht="12.75">
      <c r="C4381" s="13"/>
      <c r="D4381" s="13"/>
    </row>
    <row r="4382" spans="3:4" ht="12.75">
      <c r="C4382" s="13"/>
      <c r="D4382" s="13"/>
    </row>
    <row r="4383" spans="3:4" ht="12.75">
      <c r="C4383" s="13"/>
      <c r="D4383" s="13"/>
    </row>
    <row r="4384" spans="3:4" ht="12.75">
      <c r="C4384" s="13"/>
      <c r="D4384" s="13"/>
    </row>
    <row r="4385" spans="3:4" ht="12.75">
      <c r="C4385" s="13"/>
      <c r="D4385" s="13"/>
    </row>
    <row r="4386" spans="3:4" ht="12.75">
      <c r="C4386" s="13"/>
      <c r="D4386" s="13"/>
    </row>
    <row r="4387" spans="3:4" ht="12.75">
      <c r="C4387" s="13"/>
      <c r="D4387" s="13"/>
    </row>
    <row r="4388" spans="3:4" ht="12.75">
      <c r="C4388" s="13"/>
      <c r="D4388" s="13"/>
    </row>
    <row r="4389" spans="3:4" ht="12.75">
      <c r="C4389" s="13"/>
      <c r="D4389" s="13"/>
    </row>
    <row r="4390" spans="3:4" ht="12.75">
      <c r="C4390" s="13"/>
      <c r="D4390" s="13"/>
    </row>
    <row r="4391" spans="3:4" ht="12.75">
      <c r="C4391" s="13"/>
      <c r="D4391" s="13"/>
    </row>
    <row r="4392" spans="3:4" ht="12.75">
      <c r="C4392" s="13"/>
      <c r="D4392" s="13"/>
    </row>
    <row r="4393" spans="3:4" ht="12.75">
      <c r="C4393" s="13"/>
      <c r="D4393" s="13"/>
    </row>
    <row r="4394" spans="3:4" ht="12.75">
      <c r="C4394" s="13"/>
      <c r="D4394" s="13"/>
    </row>
    <row r="4395" spans="3:4" ht="12.75">
      <c r="C4395" s="13"/>
      <c r="D4395" s="13"/>
    </row>
    <row r="4396" spans="3:4" ht="12.75">
      <c r="C4396" s="13"/>
      <c r="D4396" s="13"/>
    </row>
    <row r="4397" spans="3:4" ht="12.75">
      <c r="C4397" s="13"/>
      <c r="D4397" s="13"/>
    </row>
    <row r="4398" spans="3:4" ht="12.75">
      <c r="C4398" s="13"/>
      <c r="D4398" s="13"/>
    </row>
    <row r="4399" spans="3:4" ht="12.75">
      <c r="C4399" s="13"/>
      <c r="D4399" s="13"/>
    </row>
    <row r="4400" spans="3:4" ht="12.75">
      <c r="C4400" s="13"/>
      <c r="D4400" s="13"/>
    </row>
    <row r="4401" spans="3:4" ht="12.75">
      <c r="C4401" s="13"/>
      <c r="D4401" s="13"/>
    </row>
    <row r="4402" spans="3:4" ht="12.75">
      <c r="C4402" s="13"/>
      <c r="D4402" s="13"/>
    </row>
    <row r="4403" spans="3:4" ht="12.75">
      <c r="C4403" s="13"/>
      <c r="D4403" s="13"/>
    </row>
    <row r="4404" spans="3:4" ht="12.75">
      <c r="C4404" s="13"/>
      <c r="D4404" s="13"/>
    </row>
    <row r="4405" spans="3:4" ht="12.75">
      <c r="C4405" s="13"/>
      <c r="D4405" s="13"/>
    </row>
    <row r="4406" spans="3:4" ht="12.75">
      <c r="C4406" s="13"/>
      <c r="D4406" s="13"/>
    </row>
    <row r="4407" spans="3:4" ht="12.75">
      <c r="C4407" s="13"/>
      <c r="D4407" s="13"/>
    </row>
    <row r="4408" spans="3:4" ht="12.75">
      <c r="C4408" s="13"/>
      <c r="D4408" s="13"/>
    </row>
    <row r="4409" spans="3:4" ht="12.75">
      <c r="C4409" s="13"/>
      <c r="D4409" s="13"/>
    </row>
    <row r="4410" spans="3:4" ht="12.75">
      <c r="C4410" s="13"/>
      <c r="D4410" s="13"/>
    </row>
    <row r="4411" spans="3:4" ht="12.75">
      <c r="C4411" s="13"/>
      <c r="D4411" s="13"/>
    </row>
    <row r="4412" spans="3:4" ht="12.75">
      <c r="C4412" s="13"/>
      <c r="D4412" s="13"/>
    </row>
    <row r="4413" spans="3:4" ht="12.75">
      <c r="C4413" s="13"/>
      <c r="D4413" s="13"/>
    </row>
    <row r="4414" spans="3:4" ht="12.75">
      <c r="C4414" s="13"/>
      <c r="D4414" s="13"/>
    </row>
    <row r="4415" spans="3:4" ht="12.75">
      <c r="C4415" s="13"/>
      <c r="D4415" s="13"/>
    </row>
    <row r="4416" spans="3:4" ht="12.75">
      <c r="C4416" s="13"/>
      <c r="D4416" s="13"/>
    </row>
    <row r="4417" spans="3:4" ht="12.75">
      <c r="C4417" s="13"/>
      <c r="D4417" s="13"/>
    </row>
    <row r="4418" spans="3:4" ht="12.75">
      <c r="C4418" s="13"/>
      <c r="D4418" s="13"/>
    </row>
    <row r="4419" spans="3:4" ht="12.75">
      <c r="C4419" s="13"/>
      <c r="D4419" s="13"/>
    </row>
    <row r="4420" spans="3:4" ht="12.75">
      <c r="C4420" s="13"/>
      <c r="D4420" s="13"/>
    </row>
    <row r="4421" spans="3:4" ht="12.75">
      <c r="C4421" s="13"/>
      <c r="D4421" s="13"/>
    </row>
    <row r="4422" spans="3:4" ht="12.75">
      <c r="C4422" s="13"/>
      <c r="D4422" s="13"/>
    </row>
    <row r="4423" spans="3:4" ht="12.75">
      <c r="C4423" s="13"/>
      <c r="D4423" s="13"/>
    </row>
    <row r="4424" spans="3:4" ht="12.75">
      <c r="C4424" s="13"/>
      <c r="D4424" s="13"/>
    </row>
    <row r="4425" spans="3:4" ht="12.75">
      <c r="C4425" s="13"/>
      <c r="D4425" s="13"/>
    </row>
    <row r="4426" spans="3:4" ht="12.75">
      <c r="C4426" s="13"/>
      <c r="D4426" s="13"/>
    </row>
    <row r="4427" spans="3:4" ht="12.75">
      <c r="C4427" s="13"/>
      <c r="D4427" s="13"/>
    </row>
    <row r="4428" spans="3:4" ht="12.75">
      <c r="C4428" s="13"/>
      <c r="D4428" s="13"/>
    </row>
    <row r="4429" spans="3:4" ht="12.75">
      <c r="C4429" s="13"/>
      <c r="D4429" s="13"/>
    </row>
    <row r="4430" spans="3:4" ht="12.75">
      <c r="C4430" s="13"/>
      <c r="D4430" s="13"/>
    </row>
    <row r="4431" spans="3:4" ht="12.75">
      <c r="C4431" s="13"/>
      <c r="D4431" s="13"/>
    </row>
    <row r="4432" spans="3:4" ht="12.75">
      <c r="C4432" s="13"/>
      <c r="D4432" s="13"/>
    </row>
    <row r="4433" spans="3:4" ht="12.75">
      <c r="C4433" s="13"/>
      <c r="D4433" s="13"/>
    </row>
    <row r="4434" spans="3:4" ht="12.75">
      <c r="C4434" s="13"/>
      <c r="D4434" s="13"/>
    </row>
    <row r="4435" spans="3:4" ht="12.75">
      <c r="C4435" s="13"/>
      <c r="D4435" s="13"/>
    </row>
    <row r="4436" spans="3:4" ht="12.75">
      <c r="C4436" s="13"/>
      <c r="D4436" s="13"/>
    </row>
    <row r="4437" spans="3:4" ht="12.75">
      <c r="C4437" s="13"/>
      <c r="D4437" s="13"/>
    </row>
    <row r="4438" spans="3:4" ht="12.75">
      <c r="C4438" s="13"/>
      <c r="D4438" s="13"/>
    </row>
    <row r="4439" spans="3:4" ht="12.75">
      <c r="C4439" s="13"/>
      <c r="D4439" s="13"/>
    </row>
    <row r="4440" spans="3:4" ht="12.75">
      <c r="C4440" s="13"/>
      <c r="D4440" s="13"/>
    </row>
    <row r="4441" spans="3:4" ht="12.75">
      <c r="C4441" s="13"/>
      <c r="D4441" s="13"/>
    </row>
    <row r="4442" spans="3:4" ht="12.75">
      <c r="C4442" s="13"/>
      <c r="D4442" s="13"/>
    </row>
    <row r="4443" spans="3:4" ht="12.75">
      <c r="C4443" s="13"/>
      <c r="D4443" s="13"/>
    </row>
    <row r="4444" spans="3:4" ht="12.75">
      <c r="C4444" s="13"/>
      <c r="D4444" s="13"/>
    </row>
    <row r="4445" spans="3:4" ht="12.75">
      <c r="C4445" s="13"/>
      <c r="D4445" s="13"/>
    </row>
    <row r="4446" spans="3:4" ht="12.75">
      <c r="C4446" s="13"/>
      <c r="D4446" s="13"/>
    </row>
    <row r="4447" spans="3:4" ht="12.75">
      <c r="C4447" s="13"/>
      <c r="D4447" s="13"/>
    </row>
    <row r="4448" spans="3:4" ht="12.75">
      <c r="C4448" s="13"/>
      <c r="D4448" s="13"/>
    </row>
    <row r="4449" spans="3:4" ht="12.75">
      <c r="C4449" s="13"/>
      <c r="D4449" s="13"/>
    </row>
    <row r="4450" spans="3:4" ht="12.75">
      <c r="C4450" s="13"/>
      <c r="D4450" s="13"/>
    </row>
    <row r="4451" spans="3:4" ht="12.75">
      <c r="C4451" s="13"/>
      <c r="D4451" s="13"/>
    </row>
    <row r="4452" spans="3:4" ht="12.75">
      <c r="C4452" s="13"/>
      <c r="D4452" s="13"/>
    </row>
    <row r="4453" spans="3:4" ht="12.75">
      <c r="C4453" s="13"/>
      <c r="D4453" s="13"/>
    </row>
    <row r="4454" spans="3:4" ht="12.75">
      <c r="C4454" s="13"/>
      <c r="D4454" s="13"/>
    </row>
    <row r="4455" spans="3:4" ht="12.75">
      <c r="C4455" s="13"/>
      <c r="D4455" s="13"/>
    </row>
    <row r="4456" spans="3:4" ht="12.75">
      <c r="C4456" s="13"/>
      <c r="D4456" s="13"/>
    </row>
    <row r="4457" spans="3:4" ht="12.75">
      <c r="C4457" s="13"/>
      <c r="D4457" s="13"/>
    </row>
    <row r="4458" spans="3:4" ht="12.75">
      <c r="C4458" s="13"/>
      <c r="D4458" s="13"/>
    </row>
    <row r="4459" spans="3:4" ht="12.75">
      <c r="C4459" s="13"/>
      <c r="D4459" s="13"/>
    </row>
    <row r="4460" spans="3:4" ht="12.75">
      <c r="C4460" s="13"/>
      <c r="D4460" s="13"/>
    </row>
    <row r="4461" spans="3:4" ht="12.75">
      <c r="C4461" s="13"/>
      <c r="D4461" s="13"/>
    </row>
    <row r="4462" spans="3:4" ht="12.75">
      <c r="C4462" s="13"/>
      <c r="D4462" s="13"/>
    </row>
    <row r="4463" spans="3:4" ht="12.75">
      <c r="C4463" s="13"/>
      <c r="D4463" s="13"/>
    </row>
    <row r="4464" spans="3:4" ht="12.75">
      <c r="C4464" s="13"/>
      <c r="D4464" s="13"/>
    </row>
    <row r="4465" spans="3:4" ht="12.75">
      <c r="C4465" s="13"/>
      <c r="D4465" s="13"/>
    </row>
    <row r="4466" spans="3:4" ht="12.75">
      <c r="C4466" s="13"/>
      <c r="D4466" s="13"/>
    </row>
    <row r="4467" spans="3:4" ht="12.75">
      <c r="C4467" s="13"/>
      <c r="D4467" s="13"/>
    </row>
    <row r="4468" spans="3:4" ht="12.75">
      <c r="C4468" s="13"/>
      <c r="D4468" s="13"/>
    </row>
    <row r="4469" spans="3:4" ht="12.75">
      <c r="C4469" s="13"/>
      <c r="D4469" s="13"/>
    </row>
    <row r="4470" spans="3:4" ht="12.75">
      <c r="C4470" s="13"/>
      <c r="D4470" s="13"/>
    </row>
    <row r="4471" spans="3:4" ht="12.75">
      <c r="C4471" s="13"/>
      <c r="D4471" s="13"/>
    </row>
    <row r="4472" spans="3:4" ht="12.75">
      <c r="C4472" s="13"/>
      <c r="D4472" s="13"/>
    </row>
    <row r="4473" spans="3:4" ht="12.75">
      <c r="C4473" s="13"/>
      <c r="D4473" s="13"/>
    </row>
    <row r="4474" spans="3:4" ht="12.75">
      <c r="C4474" s="13"/>
      <c r="D4474" s="13"/>
    </row>
    <row r="4475" spans="3:4" ht="12.75">
      <c r="C4475" s="13"/>
      <c r="D4475" s="13"/>
    </row>
    <row r="4476" spans="3:4" ht="12.75">
      <c r="C4476" s="13"/>
      <c r="D4476" s="13"/>
    </row>
    <row r="4477" spans="3:4" ht="12.75">
      <c r="C4477" s="13"/>
      <c r="D4477" s="13"/>
    </row>
    <row r="4478" spans="3:4" ht="12.75">
      <c r="C4478" s="13"/>
      <c r="D4478" s="13"/>
    </row>
    <row r="4479" spans="3:4" ht="12.75">
      <c r="C4479" s="13"/>
      <c r="D4479" s="13"/>
    </row>
    <row r="4480" spans="3:4" ht="12.75">
      <c r="C4480" s="13"/>
      <c r="D4480" s="13"/>
    </row>
    <row r="4481" spans="3:4" ht="12.75">
      <c r="C4481" s="13"/>
      <c r="D4481" s="13"/>
    </row>
    <row r="4482" spans="3:4" ht="12.75">
      <c r="C4482" s="13"/>
      <c r="D4482" s="13"/>
    </row>
    <row r="4483" spans="3:4" ht="12.75">
      <c r="C4483" s="13"/>
      <c r="D4483" s="13"/>
    </row>
    <row r="4484" spans="3:4" ht="12.75">
      <c r="C4484" s="13"/>
      <c r="D4484" s="13"/>
    </row>
    <row r="4485" spans="3:4" ht="12.75">
      <c r="C4485" s="13"/>
      <c r="D4485" s="13"/>
    </row>
    <row r="4486" spans="3:4" ht="12.75">
      <c r="C4486" s="13"/>
      <c r="D4486" s="13"/>
    </row>
    <row r="4487" spans="3:4" ht="12.75">
      <c r="C4487" s="13"/>
      <c r="D4487" s="13"/>
    </row>
    <row r="4488" spans="3:4" ht="12.75">
      <c r="C4488" s="13"/>
      <c r="D4488" s="13"/>
    </row>
    <row r="4489" spans="3:4" ht="12.75">
      <c r="C4489" s="13"/>
      <c r="D4489" s="13"/>
    </row>
    <row r="4490" spans="3:4" ht="12.75">
      <c r="C4490" s="13"/>
      <c r="D4490" s="13"/>
    </row>
    <row r="4491" spans="3:4" ht="12.75">
      <c r="C4491" s="13"/>
      <c r="D4491" s="13"/>
    </row>
    <row r="4492" spans="3:4" ht="12.75">
      <c r="C4492" s="13"/>
      <c r="D4492" s="13"/>
    </row>
    <row r="4493" spans="3:4" ht="12.75">
      <c r="C4493" s="13"/>
      <c r="D4493" s="13"/>
    </row>
    <row r="4494" spans="3:4" ht="12.75">
      <c r="C4494" s="13"/>
      <c r="D4494" s="13"/>
    </row>
    <row r="4495" spans="3:4" ht="12.75">
      <c r="C4495" s="13"/>
      <c r="D4495" s="13"/>
    </row>
    <row r="4496" spans="3:4" ht="12.75">
      <c r="C4496" s="13"/>
      <c r="D4496" s="13"/>
    </row>
    <row r="4497" spans="3:4" ht="12.75">
      <c r="C4497" s="13"/>
      <c r="D4497" s="13"/>
    </row>
    <row r="4498" spans="3:4" ht="12.75">
      <c r="C4498" s="13"/>
      <c r="D4498" s="13"/>
    </row>
    <row r="4499" spans="3:4" ht="12.75">
      <c r="C4499" s="13"/>
      <c r="D4499" s="13"/>
    </row>
    <row r="4500" spans="3:4" ht="12.75">
      <c r="C4500" s="13"/>
      <c r="D4500" s="13"/>
    </row>
    <row r="4501" spans="3:4" ht="12.75">
      <c r="C4501" s="13"/>
      <c r="D4501" s="13"/>
    </row>
    <row r="4502" spans="3:4" ht="12.75">
      <c r="C4502" s="13"/>
      <c r="D4502" s="13"/>
    </row>
    <row r="4503" spans="3:4" ht="12.75">
      <c r="C4503" s="13"/>
      <c r="D4503" s="13"/>
    </row>
    <row r="4504" spans="3:4" ht="12.75">
      <c r="C4504" s="13"/>
      <c r="D4504" s="13"/>
    </row>
    <row r="4505" spans="3:4" ht="12.75">
      <c r="C4505" s="13"/>
      <c r="D4505" s="13"/>
    </row>
    <row r="4506" spans="3:4" ht="12.75">
      <c r="C4506" s="13"/>
      <c r="D4506" s="13"/>
    </row>
    <row r="4507" spans="3:4" ht="12.75">
      <c r="C4507" s="13"/>
      <c r="D4507" s="13"/>
    </row>
    <row r="4508" spans="3:4" ht="12.75">
      <c r="C4508" s="13"/>
      <c r="D4508" s="13"/>
    </row>
    <row r="4509" spans="3:4" ht="12.75">
      <c r="C4509" s="13"/>
      <c r="D4509" s="13"/>
    </row>
    <row r="4510" spans="3:4" ht="12.75">
      <c r="C4510" s="13"/>
      <c r="D4510" s="13"/>
    </row>
    <row r="4511" spans="3:4" ht="12.75">
      <c r="C4511" s="13"/>
      <c r="D4511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ht="12.75">
      <c r="A2" t="s">
        <v>27</v>
      </c>
    </row>
    <row r="4" spans="1:4" ht="12.75">
      <c r="A4" s="8" t="s">
        <v>0</v>
      </c>
      <c r="C4" s="3">
        <v>38904.453</v>
      </c>
      <c r="D4" s="4">
        <v>3.2831415</v>
      </c>
    </row>
    <row r="6" ht="12.75">
      <c r="A6" s="8" t="s">
        <v>1</v>
      </c>
    </row>
    <row r="7" spans="1:3" ht="12.75">
      <c r="A7" t="s">
        <v>2</v>
      </c>
      <c r="C7">
        <f>+C4</f>
        <v>38904.453</v>
      </c>
    </row>
    <row r="8" spans="1:3" ht="12.75">
      <c r="A8" t="s">
        <v>3</v>
      </c>
      <c r="C8">
        <f>+D4</f>
        <v>3.2831415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INTERCEPT(G21:G993,F21:F993)</f>
        <v>0.053628811919285375</v>
      </c>
      <c r="D11" s="6"/>
    </row>
    <row r="12" spans="1:4" ht="12.75">
      <c r="A12" t="s">
        <v>17</v>
      </c>
      <c r="C12">
        <f>SLOPE(G21:G993,F21:F993)</f>
        <v>-4.0241084536332886E-05</v>
      </c>
      <c r="D12" s="6"/>
    </row>
    <row r="13" spans="1:4" ht="12.75">
      <c r="A13" t="s">
        <v>21</v>
      </c>
      <c r="C13" s="6" t="s">
        <v>14</v>
      </c>
      <c r="D13" s="6"/>
    </row>
    <row r="14" ht="12.75">
      <c r="A14" t="s">
        <v>26</v>
      </c>
    </row>
    <row r="15" spans="1:3" ht="12.75">
      <c r="A15" s="5" t="s">
        <v>18</v>
      </c>
      <c r="C15" s="11">
        <v>50651.427</v>
      </c>
    </row>
    <row r="16" spans="1:3" ht="12.75">
      <c r="A16" s="8" t="s">
        <v>4</v>
      </c>
      <c r="C16">
        <f>+C8+C12</f>
        <v>3.283101258915464</v>
      </c>
    </row>
    <row r="17" ht="13.5" thickBot="1"/>
    <row r="18" spans="1:4" ht="12.75">
      <c r="A18" s="8" t="s">
        <v>5</v>
      </c>
      <c r="C18" s="3">
        <f>+C15</f>
        <v>50651.427</v>
      </c>
      <c r="D18" s="4">
        <f>+C16</f>
        <v>3.283101258915464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>
        <v>38904.453</v>
      </c>
      <c r="D21" s="6" t="s">
        <v>14</v>
      </c>
      <c r="E21">
        <f>+(C21-C$7)/C$8</f>
        <v>0</v>
      </c>
      <c r="F21">
        <f>ROUND(2*E21,0)/2</f>
        <v>0</v>
      </c>
      <c r="H21" s="12">
        <v>0</v>
      </c>
      <c r="O21">
        <f>+C$11+C$12*F21</f>
        <v>0.053628811919285375</v>
      </c>
      <c r="Q21" s="2">
        <f>+C21-15018.5</f>
        <v>23885.953</v>
      </c>
    </row>
    <row r="22" spans="1:31" ht="12.75">
      <c r="A22" t="s">
        <v>34</v>
      </c>
      <c r="C22" s="11">
        <v>45224.454</v>
      </c>
      <c r="D22" s="6"/>
      <c r="E22">
        <f aca="true" t="shared" si="0" ref="E22:E38">+(C22-C$7)/C$8</f>
        <v>1924.9858710019037</v>
      </c>
      <c r="F22">
        <f aca="true" t="shared" si="1" ref="F22:F38">ROUND(2*E22,0)/2</f>
        <v>1925</v>
      </c>
      <c r="G22">
        <f aca="true" t="shared" si="2" ref="G22:G38">+C22-(C$7+F22*C$8)</f>
        <v>-0.04638750000594882</v>
      </c>
      <c r="I22">
        <f aca="true" t="shared" si="3" ref="I22:I38">+G22</f>
        <v>-0.04638750000594882</v>
      </c>
      <c r="O22">
        <f aca="true" t="shared" si="4" ref="O22:O38">+C$11+C$12*F22</f>
        <v>-0.023835275813155428</v>
      </c>
      <c r="Q22" s="2">
        <f aca="true" t="shared" si="5" ref="Q22:Q38">+C22-15018.5</f>
        <v>30205.953999999998</v>
      </c>
      <c r="AA22">
        <v>7</v>
      </c>
      <c r="AC22" t="s">
        <v>33</v>
      </c>
      <c r="AE22" t="s">
        <v>35</v>
      </c>
    </row>
    <row r="23" spans="1:31" ht="12.75">
      <c r="A23" t="s">
        <v>36</v>
      </c>
      <c r="C23" s="11">
        <v>45490.396</v>
      </c>
      <c r="D23" s="6"/>
      <c r="E23">
        <f t="shared" si="0"/>
        <v>2005.9881671259063</v>
      </c>
      <c r="F23">
        <f t="shared" si="1"/>
        <v>2006</v>
      </c>
      <c r="G23">
        <f t="shared" si="2"/>
        <v>-0.03884900000412017</v>
      </c>
      <c r="I23">
        <f t="shared" si="3"/>
        <v>-0.03884900000412017</v>
      </c>
      <c r="O23">
        <f t="shared" si="4"/>
        <v>-0.02709480366059839</v>
      </c>
      <c r="Q23" s="2">
        <f t="shared" si="5"/>
        <v>30471.896</v>
      </c>
      <c r="AA23">
        <v>7</v>
      </c>
      <c r="AC23" t="s">
        <v>33</v>
      </c>
      <c r="AE23" t="s">
        <v>35</v>
      </c>
    </row>
    <row r="24" spans="1:31" ht="12.75">
      <c r="A24" t="s">
        <v>36</v>
      </c>
      <c r="C24" s="11">
        <v>45526.497</v>
      </c>
      <c r="D24" s="6"/>
      <c r="E24">
        <f t="shared" si="0"/>
        <v>2016.9840380014084</v>
      </c>
      <c r="F24">
        <f t="shared" si="1"/>
        <v>2017</v>
      </c>
      <c r="G24">
        <f t="shared" si="2"/>
        <v>-0.05240549999871291</v>
      </c>
      <c r="I24">
        <f t="shared" si="3"/>
        <v>-0.05240549999871291</v>
      </c>
      <c r="O24">
        <f t="shared" si="4"/>
        <v>-0.027537455590498063</v>
      </c>
      <c r="Q24" s="2">
        <f t="shared" si="5"/>
        <v>30507.997000000003</v>
      </c>
      <c r="AA24">
        <v>7</v>
      </c>
      <c r="AC24" t="s">
        <v>33</v>
      </c>
      <c r="AE24" t="s">
        <v>35</v>
      </c>
    </row>
    <row r="25" spans="1:31" ht="12.75">
      <c r="A25" t="s">
        <v>37</v>
      </c>
      <c r="C25" s="11">
        <v>45861.396</v>
      </c>
      <c r="E25">
        <f t="shared" si="0"/>
        <v>2118.9896932556817</v>
      </c>
      <c r="F25">
        <f t="shared" si="1"/>
        <v>2119</v>
      </c>
      <c r="G25">
        <f t="shared" si="2"/>
        <v>-0.03383849999954691</v>
      </c>
      <c r="I25">
        <f t="shared" si="3"/>
        <v>-0.03383849999954691</v>
      </c>
      <c r="O25">
        <f t="shared" si="4"/>
        <v>-0.03164204621320401</v>
      </c>
      <c r="Q25" s="2">
        <f t="shared" si="5"/>
        <v>30842.896</v>
      </c>
      <c r="AA25">
        <v>6</v>
      </c>
      <c r="AC25" t="s">
        <v>33</v>
      </c>
      <c r="AE25" t="s">
        <v>35</v>
      </c>
    </row>
    <row r="26" spans="1:31" ht="12.75">
      <c r="A26" t="s">
        <v>38</v>
      </c>
      <c r="C26" s="11">
        <v>46718.282</v>
      </c>
      <c r="D26" s="6"/>
      <c r="E26">
        <f t="shared" si="0"/>
        <v>2379.985449911311</v>
      </c>
      <c r="F26">
        <f t="shared" si="1"/>
        <v>2380</v>
      </c>
      <c r="G26">
        <f t="shared" si="2"/>
        <v>-0.04777000000467524</v>
      </c>
      <c r="I26">
        <f t="shared" si="3"/>
        <v>-0.04777000000467524</v>
      </c>
      <c r="O26">
        <f t="shared" si="4"/>
        <v>-0.042144969277186896</v>
      </c>
      <c r="Q26" s="2">
        <f t="shared" si="5"/>
        <v>31699.782</v>
      </c>
      <c r="AA26">
        <v>6</v>
      </c>
      <c r="AC26" t="s">
        <v>33</v>
      </c>
      <c r="AE26" t="s">
        <v>35</v>
      </c>
    </row>
    <row r="27" spans="1:31" ht="12.75">
      <c r="A27" t="s">
        <v>39</v>
      </c>
      <c r="C27" s="11">
        <v>46941.531</v>
      </c>
      <c r="D27" s="6"/>
      <c r="E27">
        <f t="shared" si="0"/>
        <v>2447.9840421133235</v>
      </c>
      <c r="F27">
        <f t="shared" si="1"/>
        <v>2448</v>
      </c>
      <c r="G27">
        <f t="shared" si="2"/>
        <v>-0.05239199999778066</v>
      </c>
      <c r="I27">
        <f t="shared" si="3"/>
        <v>-0.05239199999778066</v>
      </c>
      <c r="O27">
        <f t="shared" si="4"/>
        <v>-0.04488136302565753</v>
      </c>
      <c r="Q27" s="2">
        <f t="shared" si="5"/>
        <v>31923.031000000003</v>
      </c>
      <c r="AA27">
        <v>6</v>
      </c>
      <c r="AC27" t="s">
        <v>33</v>
      </c>
      <c r="AE27" t="s">
        <v>35</v>
      </c>
    </row>
    <row r="28" spans="1:31" ht="12.75">
      <c r="A28" t="s">
        <v>40</v>
      </c>
      <c r="C28" s="11">
        <v>47056.478</v>
      </c>
      <c r="D28" s="6"/>
      <c r="E28">
        <f t="shared" si="0"/>
        <v>2482.9953262751546</v>
      </c>
      <c r="F28">
        <f t="shared" si="1"/>
        <v>2483</v>
      </c>
      <c r="G28">
        <f t="shared" si="2"/>
        <v>-0.01534449999599019</v>
      </c>
      <c r="I28">
        <f t="shared" si="3"/>
        <v>-0.01534449999599019</v>
      </c>
      <c r="O28">
        <f t="shared" si="4"/>
        <v>-0.046289800984429176</v>
      </c>
      <c r="Q28" s="2">
        <f t="shared" si="5"/>
        <v>32037.978000000003</v>
      </c>
      <c r="AA28">
        <v>5</v>
      </c>
      <c r="AC28" t="s">
        <v>33</v>
      </c>
      <c r="AE28" t="s">
        <v>35</v>
      </c>
    </row>
    <row r="29" spans="1:31" ht="12.75">
      <c r="A29" t="s">
        <v>41</v>
      </c>
      <c r="C29" s="11">
        <v>47322.397</v>
      </c>
      <c r="D29" s="6"/>
      <c r="E29">
        <f t="shared" si="0"/>
        <v>2563.9906169137075</v>
      </c>
      <c r="F29">
        <f t="shared" si="1"/>
        <v>2564</v>
      </c>
      <c r="G29">
        <f t="shared" si="2"/>
        <v>-0.030806000002485234</v>
      </c>
      <c r="I29">
        <f t="shared" si="3"/>
        <v>-0.030806000002485234</v>
      </c>
      <c r="O29">
        <f t="shared" si="4"/>
        <v>-0.04954932883187215</v>
      </c>
      <c r="Q29" s="2">
        <f t="shared" si="5"/>
        <v>32303.896999999997</v>
      </c>
      <c r="AA29">
        <v>6</v>
      </c>
      <c r="AC29" t="s">
        <v>33</v>
      </c>
      <c r="AE29" t="s">
        <v>35</v>
      </c>
    </row>
    <row r="30" spans="1:31" ht="12.75">
      <c r="A30" t="s">
        <v>42</v>
      </c>
      <c r="C30" s="11">
        <v>47381.491</v>
      </c>
      <c r="D30" s="6"/>
      <c r="E30">
        <f t="shared" si="0"/>
        <v>2581.9898411323425</v>
      </c>
      <c r="F30">
        <f t="shared" si="1"/>
        <v>2582</v>
      </c>
      <c r="G30">
        <f t="shared" si="2"/>
        <v>-0.03335299999889685</v>
      </c>
      <c r="I30">
        <f t="shared" si="3"/>
        <v>-0.03335299999889685</v>
      </c>
      <c r="O30">
        <f t="shared" si="4"/>
        <v>-0.05027366835352614</v>
      </c>
      <c r="Q30" s="2">
        <f t="shared" si="5"/>
        <v>32362.991</v>
      </c>
      <c r="AA30">
        <v>6</v>
      </c>
      <c r="AC30" t="s">
        <v>33</v>
      </c>
      <c r="AE30" t="s">
        <v>35</v>
      </c>
    </row>
    <row r="31" spans="1:31" ht="12.75">
      <c r="A31" t="s">
        <v>43</v>
      </c>
      <c r="C31" s="11">
        <v>47591.611</v>
      </c>
      <c r="D31" s="6"/>
      <c r="E31">
        <f t="shared" si="0"/>
        <v>2645.989519489183</v>
      </c>
      <c r="F31">
        <f t="shared" si="1"/>
        <v>2646</v>
      </c>
      <c r="G31">
        <f t="shared" si="2"/>
        <v>-0.03440900000714464</v>
      </c>
      <c r="I31">
        <f t="shared" si="3"/>
        <v>-0.03440900000714464</v>
      </c>
      <c r="O31">
        <f t="shared" si="4"/>
        <v>-0.052849097763851445</v>
      </c>
      <c r="Q31" s="2">
        <f t="shared" si="5"/>
        <v>32573.110999999997</v>
      </c>
      <c r="AA31">
        <v>6</v>
      </c>
      <c r="AC31" t="s">
        <v>33</v>
      </c>
      <c r="AE31" t="s">
        <v>35</v>
      </c>
    </row>
    <row r="32" spans="1:31" ht="12.75">
      <c r="A32" t="s">
        <v>44</v>
      </c>
      <c r="C32" s="11">
        <v>47670.413</v>
      </c>
      <c r="D32" s="6"/>
      <c r="E32">
        <f t="shared" si="0"/>
        <v>2669.9915309772664</v>
      </c>
      <c r="F32">
        <f t="shared" si="1"/>
        <v>2670</v>
      </c>
      <c r="G32">
        <f t="shared" si="2"/>
        <v>-0.027805000005173497</v>
      </c>
      <c r="I32">
        <f t="shared" si="3"/>
        <v>-0.027805000005173497</v>
      </c>
      <c r="O32">
        <f t="shared" si="4"/>
        <v>-0.05381488379272343</v>
      </c>
      <c r="Q32" s="2">
        <f t="shared" si="5"/>
        <v>32651.913</v>
      </c>
      <c r="AA32">
        <v>6</v>
      </c>
      <c r="AC32" t="s">
        <v>33</v>
      </c>
      <c r="AE32" t="s">
        <v>35</v>
      </c>
    </row>
    <row r="33" spans="1:31" ht="12.75">
      <c r="A33" t="s">
        <v>45</v>
      </c>
      <c r="C33" s="11">
        <v>47854.248</v>
      </c>
      <c r="D33" s="6"/>
      <c r="E33">
        <f t="shared" si="0"/>
        <v>2725.985157813027</v>
      </c>
      <c r="F33">
        <f t="shared" si="1"/>
        <v>2726</v>
      </c>
      <c r="G33">
        <f t="shared" si="2"/>
        <v>-0.04872900000191294</v>
      </c>
      <c r="I33">
        <f t="shared" si="3"/>
        <v>-0.04872900000191294</v>
      </c>
      <c r="O33">
        <f t="shared" si="4"/>
        <v>-0.056068384526758074</v>
      </c>
      <c r="Q33" s="2">
        <f t="shared" si="5"/>
        <v>32835.748</v>
      </c>
      <c r="AA33">
        <v>6</v>
      </c>
      <c r="AC33" t="s">
        <v>33</v>
      </c>
      <c r="AE33" t="s">
        <v>35</v>
      </c>
    </row>
    <row r="34" spans="1:31" ht="12.75">
      <c r="A34" t="s">
        <v>46</v>
      </c>
      <c r="C34" s="11">
        <v>48123.452</v>
      </c>
      <c r="D34" s="6"/>
      <c r="E34">
        <f t="shared" si="0"/>
        <v>2807.9810145252636</v>
      </c>
      <c r="F34">
        <f t="shared" si="1"/>
        <v>2808</v>
      </c>
      <c r="G34">
        <f t="shared" si="2"/>
        <v>-0.06233200000860961</v>
      </c>
      <c r="I34">
        <f t="shared" si="3"/>
        <v>-0.06233200000860961</v>
      </c>
      <c r="O34">
        <f t="shared" si="4"/>
        <v>-0.05936815345873737</v>
      </c>
      <c r="Q34" s="2">
        <f t="shared" si="5"/>
        <v>33104.952</v>
      </c>
      <c r="AA34">
        <v>10</v>
      </c>
      <c r="AC34" t="s">
        <v>33</v>
      </c>
      <c r="AE34" t="s">
        <v>35</v>
      </c>
    </row>
    <row r="35" spans="1:31" ht="12.75">
      <c r="A35" t="s">
        <v>47</v>
      </c>
      <c r="C35" s="11">
        <v>49167.486</v>
      </c>
      <c r="D35">
        <v>0.004</v>
      </c>
      <c r="E35">
        <f t="shared" si="0"/>
        <v>3125.9794925074034</v>
      </c>
      <c r="F35">
        <f t="shared" si="1"/>
        <v>3126</v>
      </c>
      <c r="G35">
        <f t="shared" si="2"/>
        <v>-0.06732900000497466</v>
      </c>
      <c r="I35">
        <f t="shared" si="3"/>
        <v>-0.06732900000497466</v>
      </c>
      <c r="O35">
        <f t="shared" si="4"/>
        <v>-0.07216481834129124</v>
      </c>
      <c r="Q35" s="2">
        <f t="shared" si="5"/>
        <v>34148.986</v>
      </c>
      <c r="AA35">
        <v>6</v>
      </c>
      <c r="AC35" t="s">
        <v>33</v>
      </c>
      <c r="AE35" t="s">
        <v>35</v>
      </c>
    </row>
    <row r="36" spans="1:31" ht="12.75">
      <c r="A36" t="s">
        <v>48</v>
      </c>
      <c r="C36" s="11">
        <v>49561.443</v>
      </c>
      <c r="D36">
        <v>0.005</v>
      </c>
      <c r="E36">
        <f t="shared" si="0"/>
        <v>3245.973406872655</v>
      </c>
      <c r="F36">
        <f t="shared" si="1"/>
        <v>3246</v>
      </c>
      <c r="G36">
        <f t="shared" si="2"/>
        <v>-0.08730900000227848</v>
      </c>
      <c r="I36">
        <f t="shared" si="3"/>
        <v>-0.08730900000227848</v>
      </c>
      <c r="O36">
        <f t="shared" si="4"/>
        <v>-0.07699374848565119</v>
      </c>
      <c r="Q36" s="2">
        <f t="shared" si="5"/>
        <v>34542.943</v>
      </c>
      <c r="AA36">
        <v>6</v>
      </c>
      <c r="AC36" t="s">
        <v>33</v>
      </c>
      <c r="AE36" t="s">
        <v>35</v>
      </c>
    </row>
    <row r="37" spans="1:31" ht="12.75">
      <c r="A37" t="s">
        <v>49</v>
      </c>
      <c r="C37" s="11">
        <v>50605.46</v>
      </c>
      <c r="D37">
        <v>0.007</v>
      </c>
      <c r="E37">
        <f t="shared" si="0"/>
        <v>3563.96670688729</v>
      </c>
      <c r="F37">
        <f t="shared" si="1"/>
        <v>3564</v>
      </c>
      <c r="G37">
        <f t="shared" si="2"/>
        <v>-0.10930600000574486</v>
      </c>
      <c r="I37">
        <f t="shared" si="3"/>
        <v>-0.10930600000574486</v>
      </c>
      <c r="O37">
        <f t="shared" si="4"/>
        <v>-0.08979041336820504</v>
      </c>
      <c r="Q37" s="2">
        <f t="shared" si="5"/>
        <v>35586.96</v>
      </c>
      <c r="AA37">
        <v>6</v>
      </c>
      <c r="AC37" t="s">
        <v>33</v>
      </c>
      <c r="AE37" t="s">
        <v>35</v>
      </c>
    </row>
    <row r="38" spans="1:31" ht="12.75">
      <c r="A38" t="s">
        <v>49</v>
      </c>
      <c r="C38" s="11">
        <v>50651.427</v>
      </c>
      <c r="D38">
        <v>0.0013</v>
      </c>
      <c r="E38">
        <f t="shared" si="0"/>
        <v>3577.9676264334025</v>
      </c>
      <c r="F38">
        <f t="shared" si="1"/>
        <v>3578</v>
      </c>
      <c r="G38">
        <f t="shared" si="2"/>
        <v>-0.10628699999506352</v>
      </c>
      <c r="I38">
        <f t="shared" si="3"/>
        <v>-0.10628699999506352</v>
      </c>
      <c r="O38">
        <f t="shared" si="4"/>
        <v>-0.09035378855171369</v>
      </c>
      <c r="Q38" s="2">
        <f t="shared" si="5"/>
        <v>35632.927</v>
      </c>
      <c r="AA38">
        <v>12</v>
      </c>
      <c r="AC38" t="s">
        <v>50</v>
      </c>
      <c r="AE38" t="s">
        <v>35</v>
      </c>
    </row>
    <row r="39" spans="3:4" ht="12.75">
      <c r="C39" s="11"/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1"/>
  <sheetViews>
    <sheetView zoomScalePageLayoutView="0" workbookViewId="0" topLeftCell="A16">
      <selection activeCell="A27" sqref="A27:D47"/>
    </sheetView>
  </sheetViews>
  <sheetFormatPr defaultColWidth="9.140625" defaultRowHeight="12.75"/>
  <cols>
    <col min="1" max="1" width="19.7109375" style="13" customWidth="1"/>
    <col min="2" max="2" width="4.421875" style="21" customWidth="1"/>
    <col min="3" max="3" width="12.7109375" style="13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13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44" t="s">
        <v>68</v>
      </c>
      <c r="I1" s="45" t="s">
        <v>69</v>
      </c>
      <c r="J1" s="46" t="s">
        <v>70</v>
      </c>
    </row>
    <row r="2" spans="9:10" ht="12.75">
      <c r="I2" s="47" t="s">
        <v>71</v>
      </c>
      <c r="J2" s="48" t="s">
        <v>72</v>
      </c>
    </row>
    <row r="3" spans="1:10" ht="12.75">
      <c r="A3" s="49" t="s">
        <v>73</v>
      </c>
      <c r="I3" s="47" t="s">
        <v>74</v>
      </c>
      <c r="J3" s="48" t="s">
        <v>75</v>
      </c>
    </row>
    <row r="4" spans="9:10" ht="12.75">
      <c r="I4" s="47" t="s">
        <v>76</v>
      </c>
      <c r="J4" s="48" t="s">
        <v>75</v>
      </c>
    </row>
    <row r="5" spans="9:10" ht="13.5" thickBot="1">
      <c r="I5" s="50" t="s">
        <v>77</v>
      </c>
      <c r="J5" s="51" t="s">
        <v>78</v>
      </c>
    </row>
    <row r="10" ht="13.5" thickBot="1"/>
    <row r="11" spans="1:16" ht="12.75" customHeight="1" thickBot="1">
      <c r="A11" s="13" t="str">
        <f aca="true" t="shared" si="0" ref="A11:A47">P11</f>
        <v> BBS 62 </v>
      </c>
      <c r="B11" s="6" t="str">
        <f aca="true" t="shared" si="1" ref="B11:B47">IF(H11=INT(H11),"I","II")</f>
        <v>I</v>
      </c>
      <c r="C11" s="13">
        <f aca="true" t="shared" si="2" ref="C11:C47">1*G11</f>
        <v>45224.454</v>
      </c>
      <c r="D11" s="21" t="str">
        <f aca="true" t="shared" si="3" ref="D11:D47">VLOOKUP(F11,I$1:J$5,2,FALSE)</f>
        <v>vis</v>
      </c>
      <c r="E11" s="52">
        <f>VLOOKUP(C11,'A (old)'!C$21:E$973,3,FALSE)</f>
        <v>1924.9858710019037</v>
      </c>
      <c r="F11" s="6" t="s">
        <v>77</v>
      </c>
      <c r="G11" s="21" t="str">
        <f aca="true" t="shared" si="4" ref="G11:G47">MID(I11,3,LEN(I11)-3)</f>
        <v>45224.454</v>
      </c>
      <c r="H11" s="13">
        <f aca="true" t="shared" si="5" ref="H11:H47">1*K11</f>
        <v>1925</v>
      </c>
      <c r="I11" s="53" t="s">
        <v>112</v>
      </c>
      <c r="J11" s="54" t="s">
        <v>113</v>
      </c>
      <c r="K11" s="53">
        <v>1925</v>
      </c>
      <c r="L11" s="53" t="s">
        <v>114</v>
      </c>
      <c r="M11" s="54" t="s">
        <v>115</v>
      </c>
      <c r="N11" s="54"/>
      <c r="O11" s="55" t="s">
        <v>116</v>
      </c>
      <c r="P11" s="55" t="s">
        <v>117</v>
      </c>
    </row>
    <row r="12" spans="1:16" ht="12.75" customHeight="1" thickBot="1">
      <c r="A12" s="13" t="str">
        <f t="shared" si="0"/>
        <v> BBS 67 </v>
      </c>
      <c r="B12" s="6" t="str">
        <f t="shared" si="1"/>
        <v>I</v>
      </c>
      <c r="C12" s="13">
        <f t="shared" si="2"/>
        <v>45490.396</v>
      </c>
      <c r="D12" s="21" t="str">
        <f t="shared" si="3"/>
        <v>vis</v>
      </c>
      <c r="E12" s="52">
        <f>VLOOKUP(C12,'A (old)'!C$21:E$973,3,FALSE)</f>
        <v>2005.9881671259063</v>
      </c>
      <c r="F12" s="6" t="s">
        <v>77</v>
      </c>
      <c r="G12" s="21" t="str">
        <f t="shared" si="4"/>
        <v>45490.396</v>
      </c>
      <c r="H12" s="13">
        <f t="shared" si="5"/>
        <v>2006</v>
      </c>
      <c r="I12" s="53" t="s">
        <v>118</v>
      </c>
      <c r="J12" s="54" t="s">
        <v>119</v>
      </c>
      <c r="K12" s="53">
        <v>2006</v>
      </c>
      <c r="L12" s="53" t="s">
        <v>120</v>
      </c>
      <c r="M12" s="54" t="s">
        <v>115</v>
      </c>
      <c r="N12" s="54"/>
      <c r="O12" s="55" t="s">
        <v>116</v>
      </c>
      <c r="P12" s="55" t="s">
        <v>121</v>
      </c>
    </row>
    <row r="13" spans="1:16" ht="12.75" customHeight="1" thickBot="1">
      <c r="A13" s="13" t="str">
        <f t="shared" si="0"/>
        <v> BBS 67 </v>
      </c>
      <c r="B13" s="6" t="str">
        <f t="shared" si="1"/>
        <v>I</v>
      </c>
      <c r="C13" s="13">
        <f t="shared" si="2"/>
        <v>45526.497</v>
      </c>
      <c r="D13" s="21" t="str">
        <f t="shared" si="3"/>
        <v>vis</v>
      </c>
      <c r="E13" s="52">
        <f>VLOOKUP(C13,'A (old)'!C$21:E$973,3,FALSE)</f>
        <v>2016.9840380014084</v>
      </c>
      <c r="F13" s="6" t="s">
        <v>77</v>
      </c>
      <c r="G13" s="21" t="str">
        <f t="shared" si="4"/>
        <v>45526.497</v>
      </c>
      <c r="H13" s="13">
        <f t="shared" si="5"/>
        <v>2017</v>
      </c>
      <c r="I13" s="53" t="s">
        <v>122</v>
      </c>
      <c r="J13" s="54" t="s">
        <v>123</v>
      </c>
      <c r="K13" s="53">
        <v>2017</v>
      </c>
      <c r="L13" s="53" t="s">
        <v>124</v>
      </c>
      <c r="M13" s="54" t="s">
        <v>115</v>
      </c>
      <c r="N13" s="54"/>
      <c r="O13" s="55" t="s">
        <v>116</v>
      </c>
      <c r="P13" s="55" t="s">
        <v>121</v>
      </c>
    </row>
    <row r="14" spans="1:16" ht="12.75" customHeight="1" thickBot="1">
      <c r="A14" s="13" t="str">
        <f t="shared" si="0"/>
        <v> BBS 72 </v>
      </c>
      <c r="B14" s="6" t="str">
        <f t="shared" si="1"/>
        <v>I</v>
      </c>
      <c r="C14" s="13">
        <f t="shared" si="2"/>
        <v>45861.396</v>
      </c>
      <c r="D14" s="21" t="str">
        <f t="shared" si="3"/>
        <v>vis</v>
      </c>
      <c r="E14" s="52">
        <f>VLOOKUP(C14,'A (old)'!C$21:E$973,3,FALSE)</f>
        <v>2118.9896932556817</v>
      </c>
      <c r="F14" s="6" t="s">
        <v>77</v>
      </c>
      <c r="G14" s="21" t="str">
        <f t="shared" si="4"/>
        <v>45861.396</v>
      </c>
      <c r="H14" s="13">
        <f t="shared" si="5"/>
        <v>2119</v>
      </c>
      <c r="I14" s="53" t="s">
        <v>125</v>
      </c>
      <c r="J14" s="54" t="s">
        <v>126</v>
      </c>
      <c r="K14" s="53">
        <v>2119</v>
      </c>
      <c r="L14" s="53" t="s">
        <v>127</v>
      </c>
      <c r="M14" s="54" t="s">
        <v>115</v>
      </c>
      <c r="N14" s="54"/>
      <c r="O14" s="55" t="s">
        <v>116</v>
      </c>
      <c r="P14" s="55" t="s">
        <v>128</v>
      </c>
    </row>
    <row r="15" spans="1:16" ht="12.75" customHeight="1" thickBot="1">
      <c r="A15" s="13" t="str">
        <f t="shared" si="0"/>
        <v> BBS 81 </v>
      </c>
      <c r="B15" s="6" t="str">
        <f t="shared" si="1"/>
        <v>I</v>
      </c>
      <c r="C15" s="13">
        <f t="shared" si="2"/>
        <v>46718.282</v>
      </c>
      <c r="D15" s="21" t="str">
        <f t="shared" si="3"/>
        <v>vis</v>
      </c>
      <c r="E15" s="52">
        <f>VLOOKUP(C15,'A (old)'!C$21:E$973,3,FALSE)</f>
        <v>2379.985449911311</v>
      </c>
      <c r="F15" s="6" t="s">
        <v>77</v>
      </c>
      <c r="G15" s="21" t="str">
        <f t="shared" si="4"/>
        <v>46718.282</v>
      </c>
      <c r="H15" s="13">
        <f t="shared" si="5"/>
        <v>2380</v>
      </c>
      <c r="I15" s="53" t="s">
        <v>129</v>
      </c>
      <c r="J15" s="54" t="s">
        <v>130</v>
      </c>
      <c r="K15" s="53">
        <v>2380</v>
      </c>
      <c r="L15" s="53" t="s">
        <v>131</v>
      </c>
      <c r="M15" s="54" t="s">
        <v>115</v>
      </c>
      <c r="N15" s="54"/>
      <c r="O15" s="55" t="s">
        <v>116</v>
      </c>
      <c r="P15" s="55" t="s">
        <v>132</v>
      </c>
    </row>
    <row r="16" spans="1:16" ht="12.75" customHeight="1" thickBot="1">
      <c r="A16" s="13" t="str">
        <f t="shared" si="0"/>
        <v> BBS 84 </v>
      </c>
      <c r="B16" s="6" t="str">
        <f t="shared" si="1"/>
        <v>I</v>
      </c>
      <c r="C16" s="13">
        <f t="shared" si="2"/>
        <v>46941.531</v>
      </c>
      <c r="D16" s="21" t="str">
        <f t="shared" si="3"/>
        <v>vis</v>
      </c>
      <c r="E16" s="52">
        <f>VLOOKUP(C16,'A (old)'!C$21:E$973,3,FALSE)</f>
        <v>2447.9840421133235</v>
      </c>
      <c r="F16" s="6" t="s">
        <v>77</v>
      </c>
      <c r="G16" s="21" t="str">
        <f t="shared" si="4"/>
        <v>46941.531</v>
      </c>
      <c r="H16" s="13">
        <f t="shared" si="5"/>
        <v>2448</v>
      </c>
      <c r="I16" s="53" t="s">
        <v>133</v>
      </c>
      <c r="J16" s="54" t="s">
        <v>134</v>
      </c>
      <c r="K16" s="53">
        <v>2448</v>
      </c>
      <c r="L16" s="53" t="s">
        <v>124</v>
      </c>
      <c r="M16" s="54" t="s">
        <v>115</v>
      </c>
      <c r="N16" s="54"/>
      <c r="O16" s="55" t="s">
        <v>116</v>
      </c>
      <c r="P16" s="55" t="s">
        <v>135</v>
      </c>
    </row>
    <row r="17" spans="1:16" ht="12.75" customHeight="1" thickBot="1">
      <c r="A17" s="13" t="str">
        <f t="shared" si="0"/>
        <v> BBS 85 </v>
      </c>
      <c r="B17" s="6" t="str">
        <f t="shared" si="1"/>
        <v>I</v>
      </c>
      <c r="C17" s="13">
        <f t="shared" si="2"/>
        <v>47056.478</v>
      </c>
      <c r="D17" s="21" t="str">
        <f t="shared" si="3"/>
        <v>vis</v>
      </c>
      <c r="E17" s="52">
        <f>VLOOKUP(C17,'A (old)'!C$21:E$973,3,FALSE)</f>
        <v>2482.9953262751546</v>
      </c>
      <c r="F17" s="6" t="s">
        <v>77</v>
      </c>
      <c r="G17" s="21" t="str">
        <f t="shared" si="4"/>
        <v>47056.478</v>
      </c>
      <c r="H17" s="13">
        <f t="shared" si="5"/>
        <v>2483</v>
      </c>
      <c r="I17" s="53" t="s">
        <v>136</v>
      </c>
      <c r="J17" s="54" t="s">
        <v>137</v>
      </c>
      <c r="K17" s="53">
        <v>2483</v>
      </c>
      <c r="L17" s="53" t="s">
        <v>138</v>
      </c>
      <c r="M17" s="54" t="s">
        <v>115</v>
      </c>
      <c r="N17" s="54"/>
      <c r="O17" s="55" t="s">
        <v>116</v>
      </c>
      <c r="P17" s="55" t="s">
        <v>139</v>
      </c>
    </row>
    <row r="18" spans="1:16" ht="12.75" customHeight="1" thickBot="1">
      <c r="A18" s="13" t="str">
        <f t="shared" si="0"/>
        <v> BBS 88 </v>
      </c>
      <c r="B18" s="6" t="str">
        <f t="shared" si="1"/>
        <v>I</v>
      </c>
      <c r="C18" s="13">
        <f t="shared" si="2"/>
        <v>47322.397</v>
      </c>
      <c r="D18" s="21" t="str">
        <f t="shared" si="3"/>
        <v>vis</v>
      </c>
      <c r="E18" s="52">
        <f>VLOOKUP(C18,'A (old)'!C$21:E$973,3,FALSE)</f>
        <v>2563.9906169137075</v>
      </c>
      <c r="F18" s="6" t="s">
        <v>77</v>
      </c>
      <c r="G18" s="21" t="str">
        <f t="shared" si="4"/>
        <v>47322.397</v>
      </c>
      <c r="H18" s="13">
        <f t="shared" si="5"/>
        <v>2564</v>
      </c>
      <c r="I18" s="53" t="s">
        <v>140</v>
      </c>
      <c r="J18" s="54" t="s">
        <v>141</v>
      </c>
      <c r="K18" s="53">
        <v>2564</v>
      </c>
      <c r="L18" s="53" t="s">
        <v>142</v>
      </c>
      <c r="M18" s="54" t="s">
        <v>115</v>
      </c>
      <c r="N18" s="54"/>
      <c r="O18" s="55" t="s">
        <v>116</v>
      </c>
      <c r="P18" s="55" t="s">
        <v>143</v>
      </c>
    </row>
    <row r="19" spans="1:16" ht="12.75" customHeight="1" thickBot="1">
      <c r="A19" s="13" t="str">
        <f t="shared" si="0"/>
        <v> BBS 90 </v>
      </c>
      <c r="B19" s="6" t="str">
        <f t="shared" si="1"/>
        <v>I</v>
      </c>
      <c r="C19" s="13">
        <f t="shared" si="2"/>
        <v>47381.491</v>
      </c>
      <c r="D19" s="21" t="str">
        <f t="shared" si="3"/>
        <v>vis</v>
      </c>
      <c r="E19" s="52">
        <f>VLOOKUP(C19,'A (old)'!C$21:E$973,3,FALSE)</f>
        <v>2581.9898411323425</v>
      </c>
      <c r="F19" s="6" t="s">
        <v>77</v>
      </c>
      <c r="G19" s="21" t="str">
        <f t="shared" si="4"/>
        <v>47381.491</v>
      </c>
      <c r="H19" s="13">
        <f t="shared" si="5"/>
        <v>2582</v>
      </c>
      <c r="I19" s="53" t="s">
        <v>144</v>
      </c>
      <c r="J19" s="54" t="s">
        <v>145</v>
      </c>
      <c r="K19" s="53">
        <v>2582</v>
      </c>
      <c r="L19" s="53" t="s">
        <v>146</v>
      </c>
      <c r="M19" s="54" t="s">
        <v>115</v>
      </c>
      <c r="N19" s="54"/>
      <c r="O19" s="55" t="s">
        <v>116</v>
      </c>
      <c r="P19" s="55" t="s">
        <v>147</v>
      </c>
    </row>
    <row r="20" spans="1:16" ht="12.75" customHeight="1" thickBot="1">
      <c r="A20" s="13" t="str">
        <f t="shared" si="0"/>
        <v> BBS 91 </v>
      </c>
      <c r="B20" s="6" t="str">
        <f t="shared" si="1"/>
        <v>I</v>
      </c>
      <c r="C20" s="13">
        <f t="shared" si="2"/>
        <v>47591.611</v>
      </c>
      <c r="D20" s="21" t="str">
        <f t="shared" si="3"/>
        <v>vis</v>
      </c>
      <c r="E20" s="52">
        <f>VLOOKUP(C20,'A (old)'!C$21:E$973,3,FALSE)</f>
        <v>2645.989519489183</v>
      </c>
      <c r="F20" s="6" t="s">
        <v>77</v>
      </c>
      <c r="G20" s="21" t="str">
        <f t="shared" si="4"/>
        <v>47591.611</v>
      </c>
      <c r="H20" s="13">
        <f t="shared" si="5"/>
        <v>2646</v>
      </c>
      <c r="I20" s="53" t="s">
        <v>148</v>
      </c>
      <c r="J20" s="54" t="s">
        <v>149</v>
      </c>
      <c r="K20" s="53">
        <v>2646</v>
      </c>
      <c r="L20" s="53" t="s">
        <v>127</v>
      </c>
      <c r="M20" s="54" t="s">
        <v>115</v>
      </c>
      <c r="N20" s="54"/>
      <c r="O20" s="55" t="s">
        <v>116</v>
      </c>
      <c r="P20" s="55" t="s">
        <v>150</v>
      </c>
    </row>
    <row r="21" spans="1:16" ht="12.75" customHeight="1" thickBot="1">
      <c r="A21" s="13" t="str">
        <f t="shared" si="0"/>
        <v> BBS 92 </v>
      </c>
      <c r="B21" s="6" t="str">
        <f t="shared" si="1"/>
        <v>I</v>
      </c>
      <c r="C21" s="13">
        <f t="shared" si="2"/>
        <v>47670.413</v>
      </c>
      <c r="D21" s="21" t="str">
        <f t="shared" si="3"/>
        <v>vis</v>
      </c>
      <c r="E21" s="52">
        <f>VLOOKUP(C21,'A (old)'!C$21:E$973,3,FALSE)</f>
        <v>2669.9915309772664</v>
      </c>
      <c r="F21" s="6" t="s">
        <v>77</v>
      </c>
      <c r="G21" s="21" t="str">
        <f t="shared" si="4"/>
        <v>47670.413</v>
      </c>
      <c r="H21" s="13">
        <f t="shared" si="5"/>
        <v>2670</v>
      </c>
      <c r="I21" s="53" t="s">
        <v>151</v>
      </c>
      <c r="J21" s="54" t="s">
        <v>152</v>
      </c>
      <c r="K21" s="53">
        <v>2670</v>
      </c>
      <c r="L21" s="53" t="s">
        <v>153</v>
      </c>
      <c r="M21" s="54" t="s">
        <v>115</v>
      </c>
      <c r="N21" s="54"/>
      <c r="O21" s="55" t="s">
        <v>116</v>
      </c>
      <c r="P21" s="55" t="s">
        <v>154</v>
      </c>
    </row>
    <row r="22" spans="1:16" ht="12.75" customHeight="1" thickBot="1">
      <c r="A22" s="13" t="str">
        <f t="shared" si="0"/>
        <v> BBS 93 </v>
      </c>
      <c r="B22" s="6" t="str">
        <f t="shared" si="1"/>
        <v>I</v>
      </c>
      <c r="C22" s="13">
        <f t="shared" si="2"/>
        <v>47854.248</v>
      </c>
      <c r="D22" s="21" t="str">
        <f t="shared" si="3"/>
        <v>vis</v>
      </c>
      <c r="E22" s="52">
        <f>VLOOKUP(C22,'A (old)'!C$21:E$973,3,FALSE)</f>
        <v>2725.985157813027</v>
      </c>
      <c r="F22" s="6" t="s">
        <v>77</v>
      </c>
      <c r="G22" s="21" t="str">
        <f t="shared" si="4"/>
        <v>47854.248</v>
      </c>
      <c r="H22" s="13">
        <f t="shared" si="5"/>
        <v>2726</v>
      </c>
      <c r="I22" s="53" t="s">
        <v>155</v>
      </c>
      <c r="J22" s="54" t="s">
        <v>156</v>
      </c>
      <c r="K22" s="53">
        <v>2726</v>
      </c>
      <c r="L22" s="53" t="s">
        <v>157</v>
      </c>
      <c r="M22" s="54" t="s">
        <v>115</v>
      </c>
      <c r="N22" s="54"/>
      <c r="O22" s="55" t="s">
        <v>116</v>
      </c>
      <c r="P22" s="55" t="s">
        <v>158</v>
      </c>
    </row>
    <row r="23" spans="1:16" ht="12.75" customHeight="1" thickBot="1">
      <c r="A23" s="13" t="str">
        <f t="shared" si="0"/>
        <v> BBS 96 </v>
      </c>
      <c r="B23" s="6" t="str">
        <f t="shared" si="1"/>
        <v>I</v>
      </c>
      <c r="C23" s="13">
        <f t="shared" si="2"/>
        <v>48123.452</v>
      </c>
      <c r="D23" s="21" t="str">
        <f t="shared" si="3"/>
        <v>vis</v>
      </c>
      <c r="E23" s="52">
        <f>VLOOKUP(C23,'A (old)'!C$21:E$973,3,FALSE)</f>
        <v>2807.9810145252636</v>
      </c>
      <c r="F23" s="6" t="s">
        <v>77</v>
      </c>
      <c r="G23" s="21" t="str">
        <f t="shared" si="4"/>
        <v>48123.452</v>
      </c>
      <c r="H23" s="13">
        <f t="shared" si="5"/>
        <v>2808</v>
      </c>
      <c r="I23" s="53" t="s">
        <v>159</v>
      </c>
      <c r="J23" s="54" t="s">
        <v>160</v>
      </c>
      <c r="K23" s="53">
        <v>2808</v>
      </c>
      <c r="L23" s="53" t="s">
        <v>161</v>
      </c>
      <c r="M23" s="54" t="s">
        <v>115</v>
      </c>
      <c r="N23" s="54"/>
      <c r="O23" s="55" t="s">
        <v>116</v>
      </c>
      <c r="P23" s="55" t="s">
        <v>162</v>
      </c>
    </row>
    <row r="24" spans="1:16" ht="12.75" customHeight="1" thickBot="1">
      <c r="A24" s="13" t="str">
        <f t="shared" si="0"/>
        <v> BBS 104 </v>
      </c>
      <c r="B24" s="6" t="str">
        <f t="shared" si="1"/>
        <v>I</v>
      </c>
      <c r="C24" s="13">
        <f t="shared" si="2"/>
        <v>49167.486</v>
      </c>
      <c r="D24" s="21" t="str">
        <f t="shared" si="3"/>
        <v>vis</v>
      </c>
      <c r="E24" s="52">
        <f>VLOOKUP(C24,'A (old)'!C$21:E$973,3,FALSE)</f>
        <v>3125.9794925074034</v>
      </c>
      <c r="F24" s="6" t="s">
        <v>77</v>
      </c>
      <c r="G24" s="21" t="str">
        <f t="shared" si="4"/>
        <v>49167.486</v>
      </c>
      <c r="H24" s="13">
        <f t="shared" si="5"/>
        <v>3126</v>
      </c>
      <c r="I24" s="53" t="s">
        <v>163</v>
      </c>
      <c r="J24" s="54" t="s">
        <v>164</v>
      </c>
      <c r="K24" s="53">
        <v>3126</v>
      </c>
      <c r="L24" s="53" t="s">
        <v>165</v>
      </c>
      <c r="M24" s="54" t="s">
        <v>115</v>
      </c>
      <c r="N24" s="54"/>
      <c r="O24" s="55" t="s">
        <v>116</v>
      </c>
      <c r="P24" s="55" t="s">
        <v>166</v>
      </c>
    </row>
    <row r="25" spans="1:16" ht="12.75" customHeight="1" thickBot="1">
      <c r="A25" s="13" t="str">
        <f t="shared" si="0"/>
        <v> BBS 107 </v>
      </c>
      <c r="B25" s="6" t="str">
        <f t="shared" si="1"/>
        <v>I</v>
      </c>
      <c r="C25" s="13">
        <f t="shared" si="2"/>
        <v>49561.443</v>
      </c>
      <c r="D25" s="21" t="str">
        <f t="shared" si="3"/>
        <v>vis</v>
      </c>
      <c r="E25" s="52">
        <f>VLOOKUP(C25,'A (old)'!C$21:E$973,3,FALSE)</f>
        <v>3245.973406872655</v>
      </c>
      <c r="F25" s="6" t="s">
        <v>77</v>
      </c>
      <c r="G25" s="21" t="str">
        <f t="shared" si="4"/>
        <v>49561.443</v>
      </c>
      <c r="H25" s="13">
        <f t="shared" si="5"/>
        <v>3246</v>
      </c>
      <c r="I25" s="53" t="s">
        <v>167</v>
      </c>
      <c r="J25" s="54" t="s">
        <v>168</v>
      </c>
      <c r="K25" s="53">
        <v>3246</v>
      </c>
      <c r="L25" s="53" t="s">
        <v>169</v>
      </c>
      <c r="M25" s="54" t="s">
        <v>115</v>
      </c>
      <c r="N25" s="54"/>
      <c r="O25" s="55" t="s">
        <v>116</v>
      </c>
      <c r="P25" s="55" t="s">
        <v>170</v>
      </c>
    </row>
    <row r="26" spans="1:16" ht="12.75" customHeight="1" thickBot="1">
      <c r="A26" s="13" t="str">
        <f t="shared" si="0"/>
        <v> BBS 115 </v>
      </c>
      <c r="B26" s="6" t="str">
        <f t="shared" si="1"/>
        <v>I</v>
      </c>
      <c r="C26" s="13">
        <f t="shared" si="2"/>
        <v>50605.46</v>
      </c>
      <c r="D26" s="21" t="str">
        <f t="shared" si="3"/>
        <v>vis</v>
      </c>
      <c r="E26" s="52">
        <f>VLOOKUP(C26,'A (old)'!C$21:E$973,3,FALSE)</f>
        <v>3563.96670688729</v>
      </c>
      <c r="F26" s="6" t="s">
        <v>77</v>
      </c>
      <c r="G26" s="21" t="str">
        <f t="shared" si="4"/>
        <v>50605.460</v>
      </c>
      <c r="H26" s="13">
        <f t="shared" si="5"/>
        <v>3564</v>
      </c>
      <c r="I26" s="53" t="s">
        <v>171</v>
      </c>
      <c r="J26" s="54" t="s">
        <v>172</v>
      </c>
      <c r="K26" s="53">
        <v>3564</v>
      </c>
      <c r="L26" s="53" t="s">
        <v>173</v>
      </c>
      <c r="M26" s="54" t="s">
        <v>115</v>
      </c>
      <c r="N26" s="54"/>
      <c r="O26" s="55" t="s">
        <v>116</v>
      </c>
      <c r="P26" s="55" t="s">
        <v>174</v>
      </c>
    </row>
    <row r="27" spans="1:16" ht="12.75" customHeight="1" thickBot="1">
      <c r="A27" s="13" t="str">
        <f t="shared" si="0"/>
        <v> PZP 4.82 </v>
      </c>
      <c r="B27" s="6" t="str">
        <f t="shared" si="1"/>
        <v>I</v>
      </c>
      <c r="C27" s="13">
        <f t="shared" si="2"/>
        <v>28654.47</v>
      </c>
      <c r="D27" s="21" t="str">
        <f t="shared" si="3"/>
        <v>vis</v>
      </c>
      <c r="E27" s="52" t="e">
        <f>VLOOKUP(C27,'A (old)'!C$21:E$973,3,FALSE)</f>
        <v>#N/A</v>
      </c>
      <c r="F27" s="6" t="s">
        <v>77</v>
      </c>
      <c r="G27" s="21" t="str">
        <f t="shared" si="4"/>
        <v>28654.47</v>
      </c>
      <c r="H27" s="13">
        <f t="shared" si="5"/>
        <v>-3122</v>
      </c>
      <c r="I27" s="53" t="s">
        <v>79</v>
      </c>
      <c r="J27" s="54" t="s">
        <v>80</v>
      </c>
      <c r="K27" s="53">
        <v>-3122</v>
      </c>
      <c r="L27" s="53" t="s">
        <v>81</v>
      </c>
      <c r="M27" s="54" t="s">
        <v>82</v>
      </c>
      <c r="N27" s="54"/>
      <c r="O27" s="55" t="s">
        <v>83</v>
      </c>
      <c r="P27" s="55" t="s">
        <v>84</v>
      </c>
    </row>
    <row r="28" spans="1:16" ht="12.75" customHeight="1" thickBot="1">
      <c r="A28" s="13" t="str">
        <f t="shared" si="0"/>
        <v> PZP 4.82 </v>
      </c>
      <c r="B28" s="6" t="str">
        <f t="shared" si="1"/>
        <v>I</v>
      </c>
      <c r="C28" s="13">
        <f t="shared" si="2"/>
        <v>29488.37</v>
      </c>
      <c r="D28" s="21" t="str">
        <f t="shared" si="3"/>
        <v>vis</v>
      </c>
      <c r="E28" s="52" t="e">
        <f>VLOOKUP(C28,'A (old)'!C$21:E$973,3,FALSE)</f>
        <v>#N/A</v>
      </c>
      <c r="F28" s="6" t="s">
        <v>77</v>
      </c>
      <c r="G28" s="21" t="str">
        <f t="shared" si="4"/>
        <v>29488.37</v>
      </c>
      <c r="H28" s="13">
        <f t="shared" si="5"/>
        <v>-2868</v>
      </c>
      <c r="I28" s="53" t="s">
        <v>85</v>
      </c>
      <c r="J28" s="54" t="s">
        <v>86</v>
      </c>
      <c r="K28" s="53">
        <v>-2868</v>
      </c>
      <c r="L28" s="53" t="s">
        <v>87</v>
      </c>
      <c r="M28" s="54" t="s">
        <v>82</v>
      </c>
      <c r="N28" s="54"/>
      <c r="O28" s="55" t="s">
        <v>83</v>
      </c>
      <c r="P28" s="55" t="s">
        <v>84</v>
      </c>
    </row>
    <row r="29" spans="1:16" ht="12.75" customHeight="1" thickBot="1">
      <c r="A29" s="13" t="str">
        <f t="shared" si="0"/>
        <v> PZP 4.82 </v>
      </c>
      <c r="B29" s="6" t="str">
        <f t="shared" si="1"/>
        <v>I</v>
      </c>
      <c r="C29" s="13">
        <f t="shared" si="2"/>
        <v>36074.37</v>
      </c>
      <c r="D29" s="21" t="str">
        <f t="shared" si="3"/>
        <v>vis</v>
      </c>
      <c r="E29" s="52" t="e">
        <f>VLOOKUP(C29,'A (old)'!C$21:E$973,3,FALSE)</f>
        <v>#N/A</v>
      </c>
      <c r="F29" s="6" t="s">
        <v>77</v>
      </c>
      <c r="G29" s="21" t="str">
        <f t="shared" si="4"/>
        <v>36074.37</v>
      </c>
      <c r="H29" s="13">
        <f t="shared" si="5"/>
        <v>-862</v>
      </c>
      <c r="I29" s="53" t="s">
        <v>88</v>
      </c>
      <c r="J29" s="54" t="s">
        <v>89</v>
      </c>
      <c r="K29" s="53">
        <v>-862</v>
      </c>
      <c r="L29" s="53" t="s">
        <v>81</v>
      </c>
      <c r="M29" s="54" t="s">
        <v>82</v>
      </c>
      <c r="N29" s="54"/>
      <c r="O29" s="55" t="s">
        <v>83</v>
      </c>
      <c r="P29" s="55" t="s">
        <v>84</v>
      </c>
    </row>
    <row r="30" spans="1:16" ht="12.75" customHeight="1" thickBot="1">
      <c r="A30" s="13" t="str">
        <f t="shared" si="0"/>
        <v> PZP 4.82 </v>
      </c>
      <c r="B30" s="6" t="str">
        <f t="shared" si="1"/>
        <v>I</v>
      </c>
      <c r="C30" s="13">
        <f t="shared" si="2"/>
        <v>36084.3</v>
      </c>
      <c r="D30" s="21" t="str">
        <f t="shared" si="3"/>
        <v>vis</v>
      </c>
      <c r="E30" s="52" t="e">
        <f>VLOOKUP(C30,'A (old)'!C$21:E$973,3,FALSE)</f>
        <v>#N/A</v>
      </c>
      <c r="F30" s="6" t="s">
        <v>77</v>
      </c>
      <c r="G30" s="21" t="str">
        <f t="shared" si="4"/>
        <v>36084.30</v>
      </c>
      <c r="H30" s="13">
        <f t="shared" si="5"/>
        <v>-859</v>
      </c>
      <c r="I30" s="53" t="s">
        <v>90</v>
      </c>
      <c r="J30" s="54" t="s">
        <v>91</v>
      </c>
      <c r="K30" s="53">
        <v>-859</v>
      </c>
      <c r="L30" s="53" t="s">
        <v>92</v>
      </c>
      <c r="M30" s="54" t="s">
        <v>82</v>
      </c>
      <c r="N30" s="54"/>
      <c r="O30" s="55" t="s">
        <v>83</v>
      </c>
      <c r="P30" s="55" t="s">
        <v>84</v>
      </c>
    </row>
    <row r="31" spans="1:16" ht="12.75" customHeight="1" thickBot="1">
      <c r="A31" s="13" t="str">
        <f t="shared" si="0"/>
        <v> PZP 4.82 </v>
      </c>
      <c r="B31" s="6" t="str">
        <f t="shared" si="1"/>
        <v>I</v>
      </c>
      <c r="C31" s="13">
        <f t="shared" si="2"/>
        <v>37525.5</v>
      </c>
      <c r="D31" s="21" t="str">
        <f t="shared" si="3"/>
        <v>vis</v>
      </c>
      <c r="E31" s="52" t="e">
        <f>VLOOKUP(C31,'A (old)'!C$21:E$973,3,FALSE)</f>
        <v>#N/A</v>
      </c>
      <c r="F31" s="6" t="s">
        <v>77</v>
      </c>
      <c r="G31" s="21" t="str">
        <f t="shared" si="4"/>
        <v>37525.50</v>
      </c>
      <c r="H31" s="13">
        <f t="shared" si="5"/>
        <v>-420</v>
      </c>
      <c r="I31" s="53" t="s">
        <v>93</v>
      </c>
      <c r="J31" s="54" t="s">
        <v>94</v>
      </c>
      <c r="K31" s="53">
        <v>-420</v>
      </c>
      <c r="L31" s="53" t="s">
        <v>87</v>
      </c>
      <c r="M31" s="54" t="s">
        <v>82</v>
      </c>
      <c r="N31" s="54"/>
      <c r="O31" s="55" t="s">
        <v>83</v>
      </c>
      <c r="P31" s="55" t="s">
        <v>84</v>
      </c>
    </row>
    <row r="32" spans="1:16" ht="12.75" customHeight="1" thickBot="1">
      <c r="A32" s="13" t="str">
        <f t="shared" si="0"/>
        <v> PZP 4.82 </v>
      </c>
      <c r="B32" s="6" t="str">
        <f t="shared" si="1"/>
        <v>I</v>
      </c>
      <c r="C32" s="13">
        <f t="shared" si="2"/>
        <v>38904.4</v>
      </c>
      <c r="D32" s="21" t="str">
        <f t="shared" si="3"/>
        <v>vis</v>
      </c>
      <c r="E32" s="52" t="e">
        <f>VLOOKUP(C32,'A (old)'!C$21:E$973,3,FALSE)</f>
        <v>#N/A</v>
      </c>
      <c r="F32" s="6" t="s">
        <v>77</v>
      </c>
      <c r="G32" s="21" t="str">
        <f t="shared" si="4"/>
        <v>38904.40</v>
      </c>
      <c r="H32" s="13">
        <f t="shared" si="5"/>
        <v>0</v>
      </c>
      <c r="I32" s="53" t="s">
        <v>95</v>
      </c>
      <c r="J32" s="54" t="s">
        <v>96</v>
      </c>
      <c r="K32" s="53">
        <v>0</v>
      </c>
      <c r="L32" s="53" t="s">
        <v>97</v>
      </c>
      <c r="M32" s="54" t="s">
        <v>82</v>
      </c>
      <c r="N32" s="54"/>
      <c r="O32" s="55" t="s">
        <v>83</v>
      </c>
      <c r="P32" s="55" t="s">
        <v>84</v>
      </c>
    </row>
    <row r="33" spans="1:16" ht="12.75" customHeight="1" thickBot="1">
      <c r="A33" s="13" t="str">
        <f t="shared" si="0"/>
        <v> PZP 4.82 </v>
      </c>
      <c r="B33" s="6" t="str">
        <f t="shared" si="1"/>
        <v>I</v>
      </c>
      <c r="C33" s="13">
        <f t="shared" si="2"/>
        <v>39646.41</v>
      </c>
      <c r="D33" s="21" t="str">
        <f t="shared" si="3"/>
        <v>vis</v>
      </c>
      <c r="E33" s="52" t="e">
        <f>VLOOKUP(C33,'A (old)'!C$21:E$973,3,FALSE)</f>
        <v>#N/A</v>
      </c>
      <c r="F33" s="6" t="s">
        <v>77</v>
      </c>
      <c r="G33" s="21" t="str">
        <f t="shared" si="4"/>
        <v>39646.41</v>
      </c>
      <c r="H33" s="13">
        <f t="shared" si="5"/>
        <v>226</v>
      </c>
      <c r="I33" s="53" t="s">
        <v>98</v>
      </c>
      <c r="J33" s="54" t="s">
        <v>99</v>
      </c>
      <c r="K33" s="53">
        <v>226</v>
      </c>
      <c r="L33" s="53" t="s">
        <v>87</v>
      </c>
      <c r="M33" s="54" t="s">
        <v>82</v>
      </c>
      <c r="N33" s="54"/>
      <c r="O33" s="55" t="s">
        <v>83</v>
      </c>
      <c r="P33" s="55" t="s">
        <v>84</v>
      </c>
    </row>
    <row r="34" spans="1:16" ht="12.75" customHeight="1" thickBot="1">
      <c r="A34" s="13" t="str">
        <f t="shared" si="0"/>
        <v> PZP 4.82 </v>
      </c>
      <c r="B34" s="6" t="str">
        <f t="shared" si="1"/>
        <v>I</v>
      </c>
      <c r="C34" s="13">
        <f t="shared" si="2"/>
        <v>39715.41</v>
      </c>
      <c r="D34" s="21" t="str">
        <f t="shared" si="3"/>
        <v>vis</v>
      </c>
      <c r="E34" s="52" t="e">
        <f>VLOOKUP(C34,'A (old)'!C$21:E$973,3,FALSE)</f>
        <v>#N/A</v>
      </c>
      <c r="F34" s="6" t="s">
        <v>77</v>
      </c>
      <c r="G34" s="21" t="str">
        <f t="shared" si="4"/>
        <v>39715.41</v>
      </c>
      <c r="H34" s="13">
        <f t="shared" si="5"/>
        <v>247</v>
      </c>
      <c r="I34" s="53" t="s">
        <v>100</v>
      </c>
      <c r="J34" s="54" t="s">
        <v>101</v>
      </c>
      <c r="K34" s="53">
        <v>247</v>
      </c>
      <c r="L34" s="53" t="s">
        <v>102</v>
      </c>
      <c r="M34" s="54" t="s">
        <v>82</v>
      </c>
      <c r="N34" s="54"/>
      <c r="O34" s="55" t="s">
        <v>83</v>
      </c>
      <c r="P34" s="55" t="s">
        <v>84</v>
      </c>
    </row>
    <row r="35" spans="1:16" ht="12.75" customHeight="1" thickBot="1">
      <c r="A35" s="13" t="str">
        <f t="shared" si="0"/>
        <v> PZP 4.82 </v>
      </c>
      <c r="B35" s="6" t="str">
        <f t="shared" si="1"/>
        <v>I</v>
      </c>
      <c r="C35" s="13">
        <f t="shared" si="2"/>
        <v>39994.44</v>
      </c>
      <c r="D35" s="21" t="str">
        <f t="shared" si="3"/>
        <v>vis</v>
      </c>
      <c r="E35" s="52" t="e">
        <f>VLOOKUP(C35,'A (old)'!C$21:E$973,3,FALSE)</f>
        <v>#N/A</v>
      </c>
      <c r="F35" s="6" t="s">
        <v>77</v>
      </c>
      <c r="G35" s="21" t="str">
        <f t="shared" si="4"/>
        <v>39994.44</v>
      </c>
      <c r="H35" s="13">
        <f t="shared" si="5"/>
        <v>332</v>
      </c>
      <c r="I35" s="53" t="s">
        <v>103</v>
      </c>
      <c r="J35" s="54" t="s">
        <v>104</v>
      </c>
      <c r="K35" s="53">
        <v>332</v>
      </c>
      <c r="L35" s="53" t="s">
        <v>81</v>
      </c>
      <c r="M35" s="54" t="s">
        <v>82</v>
      </c>
      <c r="N35" s="54"/>
      <c r="O35" s="55" t="s">
        <v>83</v>
      </c>
      <c r="P35" s="55" t="s">
        <v>84</v>
      </c>
    </row>
    <row r="36" spans="1:16" ht="12.75" customHeight="1" thickBot="1">
      <c r="A36" s="13" t="str">
        <f t="shared" si="0"/>
        <v> PZP 4.82 </v>
      </c>
      <c r="B36" s="6" t="str">
        <f t="shared" si="1"/>
        <v>I</v>
      </c>
      <c r="C36" s="13">
        <f t="shared" si="2"/>
        <v>40828.36</v>
      </c>
      <c r="D36" s="21" t="str">
        <f t="shared" si="3"/>
        <v>vis</v>
      </c>
      <c r="E36" s="52" t="e">
        <f>VLOOKUP(C36,'A (old)'!C$21:E$973,3,FALSE)</f>
        <v>#N/A</v>
      </c>
      <c r="F36" s="6" t="s">
        <v>77</v>
      </c>
      <c r="G36" s="21" t="str">
        <f t="shared" si="4"/>
        <v>40828.36</v>
      </c>
      <c r="H36" s="13">
        <f t="shared" si="5"/>
        <v>586</v>
      </c>
      <c r="I36" s="53" t="s">
        <v>105</v>
      </c>
      <c r="J36" s="54" t="s">
        <v>106</v>
      </c>
      <c r="K36" s="53">
        <v>586</v>
      </c>
      <c r="L36" s="53" t="s">
        <v>107</v>
      </c>
      <c r="M36" s="54" t="s">
        <v>82</v>
      </c>
      <c r="N36" s="54"/>
      <c r="O36" s="55" t="s">
        <v>83</v>
      </c>
      <c r="P36" s="55" t="s">
        <v>84</v>
      </c>
    </row>
    <row r="37" spans="1:16" ht="12.75" customHeight="1" thickBot="1">
      <c r="A37" s="13" t="str">
        <f t="shared" si="0"/>
        <v> PZP 4.82 </v>
      </c>
      <c r="B37" s="6" t="str">
        <f t="shared" si="1"/>
        <v>I</v>
      </c>
      <c r="C37" s="13">
        <f t="shared" si="2"/>
        <v>41547.37</v>
      </c>
      <c r="D37" s="21" t="str">
        <f t="shared" si="3"/>
        <v>vis</v>
      </c>
      <c r="E37" s="52" t="e">
        <f>VLOOKUP(C37,'A (old)'!C$21:E$973,3,FALSE)</f>
        <v>#N/A</v>
      </c>
      <c r="F37" s="6" t="s">
        <v>77</v>
      </c>
      <c r="G37" s="21" t="str">
        <f t="shared" si="4"/>
        <v>41547.37</v>
      </c>
      <c r="H37" s="13">
        <f t="shared" si="5"/>
        <v>805</v>
      </c>
      <c r="I37" s="53" t="s">
        <v>108</v>
      </c>
      <c r="J37" s="54" t="s">
        <v>109</v>
      </c>
      <c r="K37" s="53">
        <v>805</v>
      </c>
      <c r="L37" s="53" t="s">
        <v>107</v>
      </c>
      <c r="M37" s="54" t="s">
        <v>82</v>
      </c>
      <c r="N37" s="54"/>
      <c r="O37" s="55" t="s">
        <v>83</v>
      </c>
      <c r="P37" s="55" t="s">
        <v>84</v>
      </c>
    </row>
    <row r="38" spans="1:16" ht="12.75" customHeight="1" thickBot="1">
      <c r="A38" s="13" t="str">
        <f t="shared" si="0"/>
        <v> PZP 4.82 </v>
      </c>
      <c r="B38" s="6" t="str">
        <f t="shared" si="1"/>
        <v>I</v>
      </c>
      <c r="C38" s="13">
        <f t="shared" si="2"/>
        <v>41895.38</v>
      </c>
      <c r="D38" s="21" t="str">
        <f t="shared" si="3"/>
        <v>vis</v>
      </c>
      <c r="E38" s="52" t="e">
        <f>VLOOKUP(C38,'A (old)'!C$21:E$973,3,FALSE)</f>
        <v>#N/A</v>
      </c>
      <c r="F38" s="6" t="s">
        <v>77</v>
      </c>
      <c r="G38" s="21" t="str">
        <f t="shared" si="4"/>
        <v>41895.38</v>
      </c>
      <c r="H38" s="13">
        <f t="shared" si="5"/>
        <v>911</v>
      </c>
      <c r="I38" s="53" t="s">
        <v>110</v>
      </c>
      <c r="J38" s="54" t="s">
        <v>111</v>
      </c>
      <c r="K38" s="53">
        <v>911</v>
      </c>
      <c r="L38" s="53" t="s">
        <v>107</v>
      </c>
      <c r="M38" s="54" t="s">
        <v>82</v>
      </c>
      <c r="N38" s="54"/>
      <c r="O38" s="55" t="s">
        <v>83</v>
      </c>
      <c r="P38" s="55" t="s">
        <v>84</v>
      </c>
    </row>
    <row r="39" spans="1:16" ht="12.75" customHeight="1" thickBot="1">
      <c r="A39" s="13" t="str">
        <f t="shared" si="0"/>
        <v> BBS 115 </v>
      </c>
      <c r="B39" s="6" t="str">
        <f t="shared" si="1"/>
        <v>I</v>
      </c>
      <c r="C39" s="13">
        <f t="shared" si="2"/>
        <v>50651.4278</v>
      </c>
      <c r="D39" s="21" t="str">
        <f t="shared" si="3"/>
        <v>vis</v>
      </c>
      <c r="E39" s="52" t="e">
        <f>VLOOKUP(C39,'A (old)'!C$21:E$973,3,FALSE)</f>
        <v>#N/A</v>
      </c>
      <c r="F39" s="6" t="s">
        <v>77</v>
      </c>
      <c r="G39" s="21" t="str">
        <f t="shared" si="4"/>
        <v>50651.4278</v>
      </c>
      <c r="H39" s="13">
        <f t="shared" si="5"/>
        <v>3578</v>
      </c>
      <c r="I39" s="53" t="s">
        <v>175</v>
      </c>
      <c r="J39" s="54" t="s">
        <v>176</v>
      </c>
      <c r="K39" s="53">
        <v>3578</v>
      </c>
      <c r="L39" s="53" t="s">
        <v>177</v>
      </c>
      <c r="M39" s="54" t="s">
        <v>178</v>
      </c>
      <c r="N39" s="54" t="s">
        <v>179</v>
      </c>
      <c r="O39" s="55" t="s">
        <v>180</v>
      </c>
      <c r="P39" s="55" t="s">
        <v>174</v>
      </c>
    </row>
    <row r="40" spans="1:16" ht="12.75" customHeight="1" thickBot="1">
      <c r="A40" s="13" t="str">
        <f t="shared" si="0"/>
        <v> BBS 120 </v>
      </c>
      <c r="B40" s="6" t="str">
        <f t="shared" si="1"/>
        <v>I</v>
      </c>
      <c r="C40" s="13">
        <f t="shared" si="2"/>
        <v>51347.452</v>
      </c>
      <c r="D40" s="21" t="str">
        <f t="shared" si="3"/>
        <v>vis</v>
      </c>
      <c r="E40" s="52" t="e">
        <f>VLOOKUP(C40,'A (old)'!C$21:E$973,3,FALSE)</f>
        <v>#N/A</v>
      </c>
      <c r="F40" s="6" t="s">
        <v>77</v>
      </c>
      <c r="G40" s="21" t="str">
        <f t="shared" si="4"/>
        <v>51347.452</v>
      </c>
      <c r="H40" s="13">
        <f t="shared" si="5"/>
        <v>3790</v>
      </c>
      <c r="I40" s="53" t="s">
        <v>181</v>
      </c>
      <c r="J40" s="54" t="s">
        <v>182</v>
      </c>
      <c r="K40" s="53">
        <v>3790</v>
      </c>
      <c r="L40" s="53" t="s">
        <v>183</v>
      </c>
      <c r="M40" s="54" t="s">
        <v>115</v>
      </c>
      <c r="N40" s="54"/>
      <c r="O40" s="55" t="s">
        <v>116</v>
      </c>
      <c r="P40" s="55" t="s">
        <v>184</v>
      </c>
    </row>
    <row r="41" spans="1:16" ht="12.75" customHeight="1" thickBot="1">
      <c r="A41" s="13" t="str">
        <f t="shared" si="0"/>
        <v> BBS 121 </v>
      </c>
      <c r="B41" s="6" t="str">
        <f t="shared" si="1"/>
        <v>I</v>
      </c>
      <c r="C41" s="13">
        <f t="shared" si="2"/>
        <v>51393.403</v>
      </c>
      <c r="D41" s="21" t="str">
        <f t="shared" si="3"/>
        <v>vis</v>
      </c>
      <c r="E41" s="52" t="e">
        <f>VLOOKUP(C41,'A (old)'!C$21:E$973,3,FALSE)</f>
        <v>#N/A</v>
      </c>
      <c r="F41" s="6" t="s">
        <v>77</v>
      </c>
      <c r="G41" s="21" t="str">
        <f t="shared" si="4"/>
        <v>51393.4030</v>
      </c>
      <c r="H41" s="13">
        <f t="shared" si="5"/>
        <v>3804</v>
      </c>
      <c r="I41" s="53" t="s">
        <v>185</v>
      </c>
      <c r="J41" s="54" t="s">
        <v>186</v>
      </c>
      <c r="K41" s="53">
        <v>3804</v>
      </c>
      <c r="L41" s="53" t="s">
        <v>187</v>
      </c>
      <c r="M41" s="54" t="s">
        <v>178</v>
      </c>
      <c r="N41" s="54" t="s">
        <v>179</v>
      </c>
      <c r="O41" s="55" t="s">
        <v>180</v>
      </c>
      <c r="P41" s="55" t="s">
        <v>188</v>
      </c>
    </row>
    <row r="42" spans="1:16" ht="12.75" customHeight="1" thickBot="1">
      <c r="A42" s="13" t="str">
        <f t="shared" si="0"/>
        <v> BBS 123 </v>
      </c>
      <c r="B42" s="6" t="str">
        <f t="shared" si="1"/>
        <v>I</v>
      </c>
      <c r="C42" s="13">
        <f t="shared" si="2"/>
        <v>51810.379</v>
      </c>
      <c r="D42" s="21" t="str">
        <f t="shared" si="3"/>
        <v>vis</v>
      </c>
      <c r="E42" s="52" t="e">
        <f>VLOOKUP(C42,'A (old)'!C$21:E$973,3,FALSE)</f>
        <v>#N/A</v>
      </c>
      <c r="F42" s="6" t="s">
        <v>77</v>
      </c>
      <c r="G42" s="21" t="str">
        <f t="shared" si="4"/>
        <v>51810.379</v>
      </c>
      <c r="H42" s="13">
        <f t="shared" si="5"/>
        <v>3931</v>
      </c>
      <c r="I42" s="53" t="s">
        <v>189</v>
      </c>
      <c r="J42" s="54" t="s">
        <v>190</v>
      </c>
      <c r="K42" s="53">
        <v>3931</v>
      </c>
      <c r="L42" s="53" t="s">
        <v>191</v>
      </c>
      <c r="M42" s="54" t="s">
        <v>115</v>
      </c>
      <c r="N42" s="54"/>
      <c r="O42" s="55" t="s">
        <v>116</v>
      </c>
      <c r="P42" s="55" t="s">
        <v>192</v>
      </c>
    </row>
    <row r="43" spans="1:16" ht="12.75" customHeight="1" thickBot="1">
      <c r="A43" s="13" t="str">
        <f t="shared" si="0"/>
        <v> BBS 126 </v>
      </c>
      <c r="B43" s="6" t="str">
        <f t="shared" si="1"/>
        <v>I</v>
      </c>
      <c r="C43" s="13">
        <f t="shared" si="2"/>
        <v>52112.3974</v>
      </c>
      <c r="D43" s="21" t="str">
        <f t="shared" si="3"/>
        <v>vis</v>
      </c>
      <c r="E43" s="52" t="e">
        <f>VLOOKUP(C43,'A (old)'!C$21:E$973,3,FALSE)</f>
        <v>#N/A</v>
      </c>
      <c r="F43" s="6" t="s">
        <v>77</v>
      </c>
      <c r="G43" s="21" t="str">
        <f t="shared" si="4"/>
        <v>52112.3974</v>
      </c>
      <c r="H43" s="13">
        <f t="shared" si="5"/>
        <v>4023</v>
      </c>
      <c r="I43" s="53" t="s">
        <v>193</v>
      </c>
      <c r="J43" s="54" t="s">
        <v>194</v>
      </c>
      <c r="K43" s="53">
        <v>4023</v>
      </c>
      <c r="L43" s="53" t="s">
        <v>195</v>
      </c>
      <c r="M43" s="54" t="s">
        <v>178</v>
      </c>
      <c r="N43" s="54" t="s">
        <v>179</v>
      </c>
      <c r="O43" s="55" t="s">
        <v>180</v>
      </c>
      <c r="P43" s="55" t="s">
        <v>196</v>
      </c>
    </row>
    <row r="44" spans="1:16" ht="12.75" customHeight="1" thickBot="1">
      <c r="A44" s="13" t="str">
        <f t="shared" si="0"/>
        <v> BBS 126 </v>
      </c>
      <c r="B44" s="6" t="str">
        <f t="shared" si="1"/>
        <v>I</v>
      </c>
      <c r="C44" s="13">
        <f t="shared" si="2"/>
        <v>52204.341</v>
      </c>
      <c r="D44" s="21" t="str">
        <f t="shared" si="3"/>
        <v>vis</v>
      </c>
      <c r="E44" s="52" t="e">
        <f>VLOOKUP(C44,'A (old)'!C$21:E$973,3,FALSE)</f>
        <v>#N/A</v>
      </c>
      <c r="F44" s="6" t="s">
        <v>77</v>
      </c>
      <c r="G44" s="21" t="str">
        <f t="shared" si="4"/>
        <v>52204.341</v>
      </c>
      <c r="H44" s="13">
        <f t="shared" si="5"/>
        <v>4051</v>
      </c>
      <c r="I44" s="53" t="s">
        <v>197</v>
      </c>
      <c r="J44" s="54" t="s">
        <v>198</v>
      </c>
      <c r="K44" s="53">
        <v>4051</v>
      </c>
      <c r="L44" s="53" t="s">
        <v>199</v>
      </c>
      <c r="M44" s="54" t="s">
        <v>115</v>
      </c>
      <c r="N44" s="54"/>
      <c r="O44" s="55" t="s">
        <v>116</v>
      </c>
      <c r="P44" s="55" t="s">
        <v>196</v>
      </c>
    </row>
    <row r="45" spans="1:16" ht="12.75" customHeight="1" thickBot="1">
      <c r="A45" s="13" t="str">
        <f t="shared" si="0"/>
        <v>OEJV 0003 </v>
      </c>
      <c r="B45" s="6" t="str">
        <f t="shared" si="1"/>
        <v>I</v>
      </c>
      <c r="C45" s="13">
        <f t="shared" si="2"/>
        <v>53215.54</v>
      </c>
      <c r="D45" s="21" t="str">
        <f t="shared" si="3"/>
        <v>vis</v>
      </c>
      <c r="E45" s="52" t="e">
        <f>VLOOKUP(C45,'A (old)'!C$21:E$973,3,FALSE)</f>
        <v>#N/A</v>
      </c>
      <c r="F45" s="6" t="s">
        <v>77</v>
      </c>
      <c r="G45" s="21" t="str">
        <f t="shared" si="4"/>
        <v>53215.540</v>
      </c>
      <c r="H45" s="13">
        <f t="shared" si="5"/>
        <v>4359</v>
      </c>
      <c r="I45" s="53" t="s">
        <v>200</v>
      </c>
      <c r="J45" s="54" t="s">
        <v>201</v>
      </c>
      <c r="K45" s="53">
        <v>4359</v>
      </c>
      <c r="L45" s="53" t="s">
        <v>202</v>
      </c>
      <c r="M45" s="54" t="s">
        <v>115</v>
      </c>
      <c r="N45" s="54"/>
      <c r="O45" s="55" t="s">
        <v>116</v>
      </c>
      <c r="P45" s="56" t="s">
        <v>203</v>
      </c>
    </row>
    <row r="46" spans="1:16" ht="12.75" customHeight="1" thickBot="1">
      <c r="A46" s="13" t="str">
        <f t="shared" si="0"/>
        <v>OEJV 0137 </v>
      </c>
      <c r="B46" s="6" t="str">
        <f t="shared" si="1"/>
        <v>I</v>
      </c>
      <c r="C46" s="13">
        <f t="shared" si="2"/>
        <v>55303.534</v>
      </c>
      <c r="D46" s="21" t="str">
        <f t="shared" si="3"/>
        <v>vis</v>
      </c>
      <c r="E46" s="52" t="e">
        <f>VLOOKUP(C46,'A (old)'!C$21:E$973,3,FALSE)</f>
        <v>#N/A</v>
      </c>
      <c r="F46" s="6" t="s">
        <v>77</v>
      </c>
      <c r="G46" s="21" t="str">
        <f t="shared" si="4"/>
        <v>55303.5340</v>
      </c>
      <c r="H46" s="13">
        <f t="shared" si="5"/>
        <v>4995</v>
      </c>
      <c r="I46" s="53" t="s">
        <v>204</v>
      </c>
      <c r="J46" s="54" t="s">
        <v>205</v>
      </c>
      <c r="K46" s="53">
        <v>4995</v>
      </c>
      <c r="L46" s="53" t="s">
        <v>206</v>
      </c>
      <c r="M46" s="54" t="s">
        <v>207</v>
      </c>
      <c r="N46" s="54" t="s">
        <v>69</v>
      </c>
      <c r="O46" s="55" t="s">
        <v>208</v>
      </c>
      <c r="P46" s="56" t="s">
        <v>209</v>
      </c>
    </row>
    <row r="47" spans="1:16" ht="12.75" customHeight="1" thickBot="1">
      <c r="A47" s="13" t="str">
        <f t="shared" si="0"/>
        <v>BAVM 232 </v>
      </c>
      <c r="B47" s="6" t="str">
        <f t="shared" si="1"/>
        <v>I</v>
      </c>
      <c r="C47" s="13">
        <f t="shared" si="2"/>
        <v>56485.4406</v>
      </c>
      <c r="D47" s="21" t="str">
        <f t="shared" si="3"/>
        <v>vis</v>
      </c>
      <c r="E47" s="52" t="e">
        <f>VLOOKUP(C47,'A (old)'!C$21:E$973,3,FALSE)</f>
        <v>#N/A</v>
      </c>
      <c r="F47" s="6" t="s">
        <v>77</v>
      </c>
      <c r="G47" s="21" t="str">
        <f t="shared" si="4"/>
        <v>56485.4406</v>
      </c>
      <c r="H47" s="13">
        <f t="shared" si="5"/>
        <v>5355</v>
      </c>
      <c r="I47" s="53" t="s">
        <v>210</v>
      </c>
      <c r="J47" s="54" t="s">
        <v>211</v>
      </c>
      <c r="K47" s="53">
        <v>5355</v>
      </c>
      <c r="L47" s="53" t="s">
        <v>212</v>
      </c>
      <c r="M47" s="54" t="s">
        <v>207</v>
      </c>
      <c r="N47" s="54" t="s">
        <v>213</v>
      </c>
      <c r="O47" s="55" t="s">
        <v>214</v>
      </c>
      <c r="P47" s="56" t="s">
        <v>215</v>
      </c>
    </row>
    <row r="48" spans="2:6" ht="12.75">
      <c r="B48" s="6"/>
      <c r="E48" s="52"/>
      <c r="F48" s="6"/>
    </row>
    <row r="49" spans="2:6" ht="12.75">
      <c r="B49" s="6"/>
      <c r="E49" s="52"/>
      <c r="F49" s="6"/>
    </row>
    <row r="50" spans="2:6" ht="12.75">
      <c r="B50" s="6"/>
      <c r="E50" s="52"/>
      <c r="F50" s="6"/>
    </row>
    <row r="51" spans="2:6" ht="12.75">
      <c r="B51" s="6"/>
      <c r="E51" s="52"/>
      <c r="F51" s="6"/>
    </row>
    <row r="52" spans="2:6" ht="12.75">
      <c r="B52" s="6"/>
      <c r="E52" s="52"/>
      <c r="F52" s="6"/>
    </row>
    <row r="53" spans="2:6" ht="12.75">
      <c r="B53" s="6"/>
      <c r="E53" s="52"/>
      <c r="F53" s="6"/>
    </row>
    <row r="54" spans="2:6" ht="12.75">
      <c r="B54" s="6"/>
      <c r="E54" s="52"/>
      <c r="F54" s="6"/>
    </row>
    <row r="55" spans="2:6" ht="12.75">
      <c r="B55" s="6"/>
      <c r="E55" s="52"/>
      <c r="F55" s="6"/>
    </row>
    <row r="56" spans="2:6" ht="12.75">
      <c r="B56" s="6"/>
      <c r="E56" s="52"/>
      <c r="F56" s="6"/>
    </row>
    <row r="57" spans="2:6" ht="12.75">
      <c r="B57" s="6"/>
      <c r="E57" s="52"/>
      <c r="F57" s="6"/>
    </row>
    <row r="58" spans="2:6" ht="12.75">
      <c r="B58" s="6"/>
      <c r="E58" s="52"/>
      <c r="F58" s="6"/>
    </row>
    <row r="59" spans="2:6" ht="12.75">
      <c r="B59" s="6"/>
      <c r="E59" s="52"/>
      <c r="F59" s="6"/>
    </row>
    <row r="60" spans="2:6" ht="12.75">
      <c r="B60" s="6"/>
      <c r="E60" s="52"/>
      <c r="F60" s="6"/>
    </row>
    <row r="61" spans="2:6" ht="12.75">
      <c r="B61" s="6"/>
      <c r="E61" s="52"/>
      <c r="F61" s="6"/>
    </row>
    <row r="62" spans="2:6" ht="12.75">
      <c r="B62" s="6"/>
      <c r="E62" s="52"/>
      <c r="F62" s="6"/>
    </row>
    <row r="63" spans="2:6" ht="12.75">
      <c r="B63" s="6"/>
      <c r="E63" s="52"/>
      <c r="F63" s="6"/>
    </row>
    <row r="64" spans="2:6" ht="12.75">
      <c r="B64" s="6"/>
      <c r="E64" s="52"/>
      <c r="F64" s="6"/>
    </row>
    <row r="65" spans="2:6" ht="12.75">
      <c r="B65" s="6"/>
      <c r="E65" s="52"/>
      <c r="F65" s="6"/>
    </row>
    <row r="66" spans="2:6" ht="12.75">
      <c r="B66" s="6"/>
      <c r="E66" s="52"/>
      <c r="F66" s="6"/>
    </row>
    <row r="67" spans="2:6" ht="12.75">
      <c r="B67" s="6"/>
      <c r="E67" s="52"/>
      <c r="F67" s="6"/>
    </row>
    <row r="68" spans="2:6" ht="12.75">
      <c r="B68" s="6"/>
      <c r="E68" s="52"/>
      <c r="F68" s="6"/>
    </row>
    <row r="69" spans="2:6" ht="12.75">
      <c r="B69" s="6"/>
      <c r="E69" s="52"/>
      <c r="F69" s="6"/>
    </row>
    <row r="70" spans="2:6" ht="12.75">
      <c r="B70" s="6"/>
      <c r="E70" s="52"/>
      <c r="F70" s="6"/>
    </row>
    <row r="71" spans="2:6" ht="12.75">
      <c r="B71" s="6"/>
      <c r="E71" s="52"/>
      <c r="F71" s="6"/>
    </row>
    <row r="72" spans="2:6" ht="12.75">
      <c r="B72" s="6"/>
      <c r="E72" s="52"/>
      <c r="F72" s="6"/>
    </row>
    <row r="73" spans="2:6" ht="12.75">
      <c r="B73" s="6"/>
      <c r="E73" s="52"/>
      <c r="F73" s="6"/>
    </row>
    <row r="74" spans="2:6" ht="12.75">
      <c r="B74" s="6"/>
      <c r="E74" s="52"/>
      <c r="F74" s="6"/>
    </row>
    <row r="75" spans="2:6" ht="12.75">
      <c r="B75" s="6"/>
      <c r="E75" s="52"/>
      <c r="F75" s="6"/>
    </row>
    <row r="76" spans="2:6" ht="12.75">
      <c r="B76" s="6"/>
      <c r="E76" s="52"/>
      <c r="F76" s="6"/>
    </row>
    <row r="77" spans="2:6" ht="12.75">
      <c r="B77" s="6"/>
      <c r="E77" s="52"/>
      <c r="F77" s="6"/>
    </row>
    <row r="78" spans="2:6" ht="12.75">
      <c r="B78" s="6"/>
      <c r="E78" s="52"/>
      <c r="F78" s="6"/>
    </row>
    <row r="79" spans="2:6" ht="12.75">
      <c r="B79" s="6"/>
      <c r="E79" s="52"/>
      <c r="F79" s="6"/>
    </row>
    <row r="80" spans="2:6" ht="12.75">
      <c r="B80" s="6"/>
      <c r="E80" s="52"/>
      <c r="F80" s="6"/>
    </row>
    <row r="81" spans="2:6" ht="12.75">
      <c r="B81" s="6"/>
      <c r="E81" s="52"/>
      <c r="F81" s="6"/>
    </row>
    <row r="82" spans="2:6" ht="12.75">
      <c r="B82" s="6"/>
      <c r="E82" s="52"/>
      <c r="F82" s="6"/>
    </row>
    <row r="83" spans="2:6" ht="12.75">
      <c r="B83" s="6"/>
      <c r="E83" s="52"/>
      <c r="F83" s="6"/>
    </row>
    <row r="84" spans="2:6" ht="12.75">
      <c r="B84" s="6"/>
      <c r="E84" s="52"/>
      <c r="F84" s="6"/>
    </row>
    <row r="85" spans="2:6" ht="12.75">
      <c r="B85" s="6"/>
      <c r="E85" s="52"/>
      <c r="F85" s="6"/>
    </row>
    <row r="86" spans="2:6" ht="12.75">
      <c r="B86" s="6"/>
      <c r="E86" s="52"/>
      <c r="F86" s="6"/>
    </row>
    <row r="87" spans="2:6" ht="12.75">
      <c r="B87" s="6"/>
      <c r="E87" s="52"/>
      <c r="F87" s="6"/>
    </row>
    <row r="88" spans="2:6" ht="12.75">
      <c r="B88" s="6"/>
      <c r="E88" s="52"/>
      <c r="F88" s="6"/>
    </row>
    <row r="89" spans="2:6" ht="12.75">
      <c r="B89" s="6"/>
      <c r="E89" s="52"/>
      <c r="F89" s="6"/>
    </row>
    <row r="90" spans="2:6" ht="12.75">
      <c r="B90" s="6"/>
      <c r="E90" s="52"/>
      <c r="F90" s="6"/>
    </row>
    <row r="91" spans="2:6" ht="12.75">
      <c r="B91" s="6"/>
      <c r="E91" s="52"/>
      <c r="F91" s="6"/>
    </row>
    <row r="92" spans="2:6" ht="12.75">
      <c r="B92" s="6"/>
      <c r="E92" s="52"/>
      <c r="F92" s="6"/>
    </row>
    <row r="93" spans="2:6" ht="12.75">
      <c r="B93" s="6"/>
      <c r="E93" s="52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  <row r="857" spans="2:6" ht="12.75">
      <c r="B857" s="6"/>
      <c r="F857" s="6"/>
    </row>
    <row r="858" spans="2:6" ht="12.75">
      <c r="B858" s="6"/>
      <c r="F858" s="6"/>
    </row>
    <row r="859" spans="2:6" ht="12.75">
      <c r="B859" s="6"/>
      <c r="F859" s="6"/>
    </row>
    <row r="860" spans="2:6" ht="12.75">
      <c r="B860" s="6"/>
      <c r="F860" s="6"/>
    </row>
    <row r="861" spans="2:6" ht="12.75">
      <c r="B861" s="6"/>
      <c r="F861" s="6"/>
    </row>
    <row r="862" spans="2:6" ht="12.75">
      <c r="B862" s="6"/>
      <c r="F862" s="6"/>
    </row>
    <row r="863" spans="2:6" ht="12.75">
      <c r="B863" s="6"/>
      <c r="F863" s="6"/>
    </row>
    <row r="864" spans="2:6" ht="12.75">
      <c r="B864" s="6"/>
      <c r="F864" s="6"/>
    </row>
    <row r="865" spans="2:6" ht="12.75">
      <c r="B865" s="6"/>
      <c r="F865" s="6"/>
    </row>
    <row r="866" spans="2:6" ht="12.75">
      <c r="B866" s="6"/>
      <c r="F866" s="6"/>
    </row>
    <row r="867" spans="2:6" ht="12.75">
      <c r="B867" s="6"/>
      <c r="F867" s="6"/>
    </row>
    <row r="868" spans="2:6" ht="12.75">
      <c r="B868" s="6"/>
      <c r="F868" s="6"/>
    </row>
    <row r="869" spans="2:6" ht="12.75">
      <c r="B869" s="6"/>
      <c r="F869" s="6"/>
    </row>
    <row r="870" spans="2:6" ht="12.75">
      <c r="B870" s="6"/>
      <c r="F870" s="6"/>
    </row>
    <row r="871" spans="2:6" ht="12.75">
      <c r="B871" s="6"/>
      <c r="F871" s="6"/>
    </row>
    <row r="872" spans="2:6" ht="12.75">
      <c r="B872" s="6"/>
      <c r="F872" s="6"/>
    </row>
    <row r="873" spans="2:6" ht="12.75">
      <c r="B873" s="6"/>
      <c r="F873" s="6"/>
    </row>
    <row r="874" spans="2:6" ht="12.75">
      <c r="B874" s="6"/>
      <c r="F874" s="6"/>
    </row>
    <row r="875" spans="2:6" ht="12.75">
      <c r="B875" s="6"/>
      <c r="F875" s="6"/>
    </row>
    <row r="876" spans="2:6" ht="12.75">
      <c r="B876" s="6"/>
      <c r="F876" s="6"/>
    </row>
    <row r="877" spans="2:6" ht="12.75">
      <c r="B877" s="6"/>
      <c r="F877" s="6"/>
    </row>
    <row r="878" spans="2:6" ht="12.75">
      <c r="B878" s="6"/>
      <c r="F878" s="6"/>
    </row>
    <row r="879" spans="2:6" ht="12.75">
      <c r="B879" s="6"/>
      <c r="F879" s="6"/>
    </row>
    <row r="880" spans="2:6" ht="12.75">
      <c r="B880" s="6"/>
      <c r="F880" s="6"/>
    </row>
    <row r="881" spans="2:6" ht="12.75">
      <c r="B881" s="6"/>
      <c r="F881" s="6"/>
    </row>
  </sheetData>
  <sheetProtection/>
  <hyperlinks>
    <hyperlink ref="P45" r:id="rId1" display="http://var.astro.cz/oejv/issues/oejv0003.pdf"/>
    <hyperlink ref="P46" r:id="rId2" display="http://var.astro.cz/oejv/issues/oejv0137.pdf"/>
    <hyperlink ref="P47" r:id="rId3" display="http://www.bav-astro.de/sfs/BAVM_link.php?BAVMnr=2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