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<sst xmlns="http://schemas.openxmlformats.org/spreadsheetml/2006/main" count="59" uniqueCount="50">
  <si>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</si>
  <si>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</si>
  <si>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</si>
  <si>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</si>
  <si>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</si>
  <si>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</si>
  <si>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</si>
  <si>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</si>
  <si>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</si>
  <si>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</si>
  <si>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</si>
  <si>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</si>
  <si>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</si>
  <si>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</si>
  <si>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</si>
  <si>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</si>
  <si>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</si>
  <si>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</si>
  <si>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</si>
  <si>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</si>
  <si>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</si>
  <si>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</si>
  <si>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</si>
  <si>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</si>
  <si>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</si>
  <si>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</si>
  <si>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</si>
  <si>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</si>
  <si>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</si>
  <si>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</si>
  <si>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</si>
  <si>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</si>
  <si>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</si>
  <si>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</si>
  <si>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</si>
  <si>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</si>
  <si>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</si>
  <si>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VSX</t>
  </si>
  <si>
    <t>OO Cyg / na</t>
  </si>
  <si>
    <t>EW</t>
  </si>
  <si>
    <t>OEJV 0137</t>
  </si>
  <si>
    <t>I</t>
  </si>
  <si>
    <t>OEJV 0168</t>
  </si>
  <si>
    <t>OEJV 0211</t>
  </si>
  <si>
    <t>II</t>
  </si>
  <si>
    <t>BAD?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</si>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</sst>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OO Cyg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0.0032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40343246"/>
        <c:axId val="27544895"/>
      </c:scatterChart>
      <c:val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crossBetween val="midCat"/>
        <c:dispUnits/>
      </c:val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17</xdr:col>
      <xdr:colOff>85725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438650" y="9525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281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38</v>
      </c>
    </row>
    <row r="2" spans="1:4" ht="12.75">
      <c r="A2" t="s">
        <v>23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27" t="s">
        <v>36</v>
      </c>
      <c r="D4" s="28" t="s">
        <v>36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55058.50239</v>
      </c>
      <c r="D7" s="29" t="s">
        <v>37</v>
      </c>
    </row>
    <row r="8" spans="1:4" ht="12.75">
      <c r="A8" t="s">
        <v>3</v>
      </c>
      <c r="C8" s="8">
        <v>0.26890536</v>
      </c>
      <c r="D8" s="29" t="s">
        <v>37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INTERCEPT(INDIRECT($D$9):G991,INDIRECT($C$9):F991)</f>
        <v>-0.0002844625275354503</v>
      </c>
      <c r="D11" s="3"/>
      <c r="E11" s="10"/>
    </row>
    <row r="12" spans="1:5" ht="12.75">
      <c r="A12" s="10" t="s">
        <v>16</v>
      </c>
      <c r="B12" s="10"/>
      <c r="C12" s="21">
        <f ca="1">SLOPE(INDIRECT($D$9):G991,INDIRECT($C$9):F991)</f>
        <v>1.5089009853724746E-06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(C7+C11)+(C8+C12)*INT(MAX(F21:F3532))</f>
        <v>57996.30964828074</v>
      </c>
      <c r="E15" s="14" t="s">
        <v>33</v>
      </c>
      <c r="F15" s="11">
        <v>1</v>
      </c>
    </row>
    <row r="16" spans="1:6" ht="12.75">
      <c r="A16" s="16" t="s">
        <v>4</v>
      </c>
      <c r="B16" s="10"/>
      <c r="C16" s="17">
        <f>+C8+C12</f>
        <v>0.26890686890098536</v>
      </c>
      <c r="E16" s="14" t="s">
        <v>30</v>
      </c>
      <c r="F16" s="15">
        <f ca="1">NOW()+15018.5+$C$5/24</f>
        <v>59896.75695810185</v>
      </c>
    </row>
    <row r="17" spans="1:6" ht="13.5" thickBot="1">
      <c r="A17" s="14" t="s">
        <v>27</v>
      </c>
      <c r="B17" s="10"/>
      <c r="C17" s="10">
        <f>COUNT(C21:C2190)</f>
        <v>6</v>
      </c>
      <c r="E17" s="14" t="s">
        <v>34</v>
      </c>
      <c r="F17" s="15">
        <f>ROUND(2*(F16-$C$7)/$C$8,0)/2+F15</f>
        <v>17993.5</v>
      </c>
    </row>
    <row r="18" spans="1:6" ht="14.25" thickBot="1" thickTop="1">
      <c r="A18" s="16" t="s">
        <v>5</v>
      </c>
      <c r="B18" s="10"/>
      <c r="C18" s="19">
        <f>+C15</f>
        <v>57996.30964828074</v>
      </c>
      <c r="D18" s="20">
        <f>+C16</f>
        <v>0.26890686890098536</v>
      </c>
      <c r="E18" s="14" t="s">
        <v>35</v>
      </c>
      <c r="F18" s="23">
        <f>ROUND(2*(F16-$C$15)/$C$16,0)/2+F15</f>
        <v>7068.5</v>
      </c>
    </row>
    <row r="19" spans="5:6" ht="13.5" thickTop="1">
      <c r="E19" s="14" t="s">
        <v>31</v>
      </c>
      <c r="F19" s="18">
        <f>+$C$15+$C$16*F18-15018.5-$C$5/24</f>
        <v>44878.97368444069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46</v>
      </c>
      <c r="I20" s="7" t="s">
        <v>47</v>
      </c>
      <c r="J20" s="7" t="s">
        <v>48</v>
      </c>
      <c r="K20" s="7" t="s">
        <v>49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45</v>
      </c>
    </row>
    <row r="21" spans="1:17" ht="12.75">
      <c r="A21" s="30" t="s">
        <v>40</v>
      </c>
      <c r="B21" s="31" t="s">
        <v>41</v>
      </c>
      <c r="C21" s="30">
        <v>55058.50239</v>
      </c>
      <c r="D21" s="30">
        <v>0.0002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K21">
        <f aca="true" t="shared" si="3" ref="K21:K26">+G21</f>
        <v>0</v>
      </c>
      <c r="O21">
        <f aca="true" t="shared" si="4" ref="O21:O26">+C$11+C$12*$F21</f>
        <v>-0.0002844625275354503</v>
      </c>
      <c r="Q21" s="2">
        <f aca="true" t="shared" si="5" ref="Q21:Q26">+C21-15018.5</f>
        <v>40040.00239</v>
      </c>
    </row>
    <row r="22" spans="1:17" ht="12.75">
      <c r="A22" s="30" t="s">
        <v>40</v>
      </c>
      <c r="B22" s="31" t="s">
        <v>41</v>
      </c>
      <c r="C22" s="30">
        <v>55378.50186</v>
      </c>
      <c r="D22" s="30">
        <v>0.0032</v>
      </c>
      <c r="E22">
        <f t="shared" si="0"/>
        <v>1190.0077782012052</v>
      </c>
      <c r="F22">
        <f t="shared" si="1"/>
        <v>1190</v>
      </c>
      <c r="G22">
        <f t="shared" si="2"/>
        <v>0.0020915999921271577</v>
      </c>
      <c r="K22">
        <f t="shared" si="3"/>
        <v>0.0020915999921271577</v>
      </c>
      <c r="O22">
        <f t="shared" si="4"/>
        <v>0.0015111296450577945</v>
      </c>
      <c r="Q22" s="2">
        <f t="shared" si="5"/>
        <v>40360.00186</v>
      </c>
    </row>
    <row r="23" spans="1:17" ht="12.75">
      <c r="A23" s="30" t="s">
        <v>40</v>
      </c>
      <c r="B23" s="31" t="s">
        <v>41</v>
      </c>
      <c r="C23" s="30">
        <v>55460.38213</v>
      </c>
      <c r="D23" s="30">
        <v>0.0016</v>
      </c>
      <c r="E23">
        <f t="shared" si="0"/>
        <v>1494.5025268369388</v>
      </c>
      <c r="F23">
        <f t="shared" si="1"/>
        <v>1494.5</v>
      </c>
      <c r="G23">
        <f t="shared" si="2"/>
        <v>0.0006794799992348999</v>
      </c>
      <c r="K23">
        <f t="shared" si="3"/>
        <v>0.0006794799992348999</v>
      </c>
      <c r="O23">
        <f t="shared" si="4"/>
        <v>0.001970589995103713</v>
      </c>
      <c r="Q23" s="2">
        <f t="shared" si="5"/>
        <v>40441.88213</v>
      </c>
    </row>
    <row r="24" spans="1:17" ht="12.75">
      <c r="A24" s="32" t="s">
        <v>42</v>
      </c>
      <c r="B24" s="33" t="s">
        <v>41</v>
      </c>
      <c r="C24" s="34">
        <v>56842.43107</v>
      </c>
      <c r="D24" s="32">
        <v>0.0002</v>
      </c>
      <c r="E24">
        <f t="shared" si="0"/>
        <v>6634.039128115547</v>
      </c>
      <c r="F24">
        <f t="shared" si="1"/>
        <v>6634</v>
      </c>
      <c r="G24">
        <f t="shared" si="2"/>
        <v>0.010521759999392089</v>
      </c>
      <c r="K24">
        <f t="shared" si="3"/>
        <v>0.010521759999392089</v>
      </c>
      <c r="O24">
        <f t="shared" si="4"/>
        <v>0.009725586609425546</v>
      </c>
      <c r="Q24" s="2">
        <f t="shared" si="5"/>
        <v>41823.93107</v>
      </c>
    </row>
    <row r="25" spans="1:17" ht="12.75">
      <c r="A25" s="35" t="s">
        <v>43</v>
      </c>
      <c r="B25" s="36" t="s">
        <v>41</v>
      </c>
      <c r="C25" s="37">
        <v>57996.31087999977</v>
      </c>
      <c r="D25" s="37">
        <v>0.0004</v>
      </c>
      <c r="E25">
        <f t="shared" si="0"/>
        <v>10925.064825780231</v>
      </c>
      <c r="F25">
        <f t="shared" si="1"/>
        <v>10925</v>
      </c>
      <c r="G25">
        <f t="shared" si="2"/>
        <v>0.017431999767723028</v>
      </c>
      <c r="K25">
        <f t="shared" si="3"/>
        <v>0.017431999767723028</v>
      </c>
      <c r="O25">
        <f t="shared" si="4"/>
        <v>0.016200280737658834</v>
      </c>
      <c r="Q25" s="2">
        <f t="shared" si="5"/>
        <v>42977.81087999977</v>
      </c>
    </row>
    <row r="26" spans="1:17" ht="12.75">
      <c r="A26" s="35" t="s">
        <v>43</v>
      </c>
      <c r="B26" s="36" t="s">
        <v>44</v>
      </c>
      <c r="C26" s="37">
        <v>57996.44249999989</v>
      </c>
      <c r="D26" s="37">
        <v>0.0004</v>
      </c>
      <c r="E26">
        <f t="shared" si="0"/>
        <v>10925.554291665614</v>
      </c>
      <c r="F26">
        <f t="shared" si="1"/>
        <v>10925.5</v>
      </c>
      <c r="G26">
        <f t="shared" si="2"/>
        <v>0.014599319889384788</v>
      </c>
      <c r="K26">
        <f t="shared" si="3"/>
        <v>0.014599319889384788</v>
      </c>
      <c r="O26">
        <f t="shared" si="4"/>
        <v>0.016201035188151525</v>
      </c>
      <c r="Q26" s="2">
        <f t="shared" si="5"/>
        <v>42977.94249999989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otectedRanges>
    <protectedRange sqref="A25:D26" name="Range1_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2022-11-13T05:10:01Z</dcterms:modified>
  <cp:category/>
  <cp:version/>
  <cp:contentType/>
  <cp:contentStatus/>
</cp:coreProperties>
</file>