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3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<sst xmlns="http://schemas.openxmlformats.org/spreadsheetml/2006/main" count="232" uniqueCount="143">
  <si>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</si>
  <si>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</si>
  <si>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</si>
  <si>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</si>
  <si>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</si>
  <si>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</si>
  <si>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</si>
  <si>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</si>
  <si>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</si>
  <si>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</si>
  <si>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</si>
  <si>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</si>
  <si>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</si>
  <si>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</si>
  <si>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</si>
  <si>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</si>
  <si>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</si>
  <si>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</si>
  <si>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</si>
  <si>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</si>
  <si>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</si>
  <si>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</si>
  <si>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</si>
  <si>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</si>
  <si>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</si>
  <si>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</si>
  <si>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</si>
  <si>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</si>
  <si>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EA/SD</t>
  </si>
  <si>
    <t>IBVS 5263</t>
  </si>
  <si>
    <t>I</t>
  </si>
  <si>
    <t>IBVS 5643</t>
  </si>
  <si>
    <t>E.Bl„ttler BBS 124</t>
  </si>
  <si>
    <t>Krajci</t>
  </si>
  <si>
    <t>II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</si>
  <si>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</si>
  <si>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</si>
  <si>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</si>
  <si>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</si>
  <si>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</si>
  <si>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</si>
  <si>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IBVS 5806</t>
  </si>
  <si>
    <t>Start of linear fit &gt;&gt;&gt;&gt;&gt;&gt;&gt;&gt;&gt;&gt;&gt;&gt;&gt;&gt;&gt;&gt;&gt;&gt;&gt;&gt;&gt;</t>
  </si>
  <si>
    <t>OEJV 0107</t>
  </si>
  <si>
    <t>Add cycle</t>
  </si>
  <si>
    <t>Old Cycle</t>
  </si>
  <si>
    <t>OEJV 0137</t>
  </si>
  <si>
    <t>IBVS 6010</t>
  </si>
  <si>
    <t>IBVS 6048</t>
  </si>
  <si>
    <t>V0842 Cyg / GSC 2132-3422</t>
  </si>
  <si>
    <t>BAD?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</si>
  <si>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</si>
  <si>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</si>
  <si>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</si>
  <si>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</si>
  <si>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</si>
  <si>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</si>
  <si>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</si>
  <si>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</si>
  <si>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</si>
  <si>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</si>
  <si>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</si>
  <si>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</si>
  <si>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2451284.5151 </t>
  </si>
  <si>
    <t> 16.04.1999 00:21 </t>
  </si>
  <si>
    <t> 0.0240 </t>
  </si>
  <si>
    <t>E </t>
  </si>
  <si>
    <t>?</t>
  </si>
  <si>
    <t> J.Safar </t>
  </si>
  <si>
    <t>IBVS 5263 </t>
  </si>
  <si>
    <t>2451877.292 </t>
  </si>
  <si>
    <t> 28.11.2000 19:00 </t>
  </si>
  <si>
    <t> -0.004 </t>
  </si>
  <si>
    <t> E.Blättler </t>
  </si>
  <si>
    <t> BBS 124 </t>
  </si>
  <si>
    <t>2452815.4978 </t>
  </si>
  <si>
    <t> 24.06.2003 23:56 </t>
  </si>
  <si>
    <t> 0.0242 </t>
  </si>
  <si>
    <t>o</t>
  </si>
  <si>
    <t> Moschner &amp; Frank </t>
  </si>
  <si>
    <t>BAVM 172 </t>
  </si>
  <si>
    <t>2453302.6309 </t>
  </si>
  <si>
    <t> 24.10.2004 03:08 </t>
  </si>
  <si>
    <t> 0.0266 </t>
  </si>
  <si>
    <t> T.Krajci </t>
  </si>
  <si>
    <t>IBVS 5690 </t>
  </si>
  <si>
    <t>2453336.5620 </t>
  </si>
  <si>
    <t> 27.11.2004 01:29 </t>
  </si>
  <si>
    <t> 0.0217 </t>
  </si>
  <si>
    <t>2453339.5750 </t>
  </si>
  <si>
    <t> 30.11.2004 01:48 </t>
  </si>
  <si>
    <t> 0.0278 </t>
  </si>
  <si>
    <t>2453941.8300 </t>
  </si>
  <si>
    <t> 25.07.2006 07:55 </t>
  </si>
  <si>
    <t> 0.0276 </t>
  </si>
  <si>
    <t>C </t>
  </si>
  <si>
    <t>IBVS 5806 </t>
  </si>
  <si>
    <t>2454205.5832 </t>
  </si>
  <si>
    <t> 15.04.2007 01:59 </t>
  </si>
  <si>
    <t> 0.0257 </t>
  </si>
  <si>
    <t>R</t>
  </si>
  <si>
    <t> M.Lehky </t>
  </si>
  <si>
    <t>OEJV 0107 </t>
  </si>
  <si>
    <t>2454645.4646 </t>
  </si>
  <si>
    <t> 27.06.2008 23:09 </t>
  </si>
  <si>
    <t> 0.0288 </t>
  </si>
  <si>
    <t>2454937.5723 </t>
  </si>
  <si>
    <t> 16.04.2009 01:44 </t>
  </si>
  <si>
    <t> 0.0299 </t>
  </si>
  <si>
    <t>BAVM 212 </t>
  </si>
  <si>
    <t>2455060.4318 </t>
  </si>
  <si>
    <t> 16.08.2009 22:21 </t>
  </si>
  <si>
    <t> 0.0327 </t>
  </si>
  <si>
    <t>-I</t>
  </si>
  <si>
    <t> F.Agerer </t>
  </si>
  <si>
    <t>2455063.4357 </t>
  </si>
  <si>
    <t> 19.08.2009 22:27 </t>
  </si>
  <si>
    <t>22897.5</t>
  </si>
  <si>
    <t> 0.0297 </t>
  </si>
  <si>
    <t>OEJV 0137 </t>
  </si>
  <si>
    <t>2455377.4512 </t>
  </si>
  <si>
    <t> 29.06.2010 22:49 </t>
  </si>
  <si>
    <t>23263</t>
  </si>
  <si>
    <t> 0.0305 </t>
  </si>
  <si>
    <t>2455386.4655 </t>
  </si>
  <si>
    <t> 08.07.2010 23:10 </t>
  </si>
  <si>
    <t>23273.5</t>
  </si>
  <si>
    <t> 0.0239 </t>
  </si>
  <si>
    <t>2455451.3370 </t>
  </si>
  <si>
    <t> 11.09.2010 20:05 </t>
  </si>
  <si>
    <t>23349</t>
  </si>
  <si>
    <t>BAVM 215 </t>
  </si>
  <si>
    <t>2455712.5166 </t>
  </si>
  <si>
    <t> 31.05.2011 00:23 </t>
  </si>
  <si>
    <t>23653</t>
  </si>
  <si>
    <t> 0.0324 </t>
  </si>
  <si>
    <t>BAVM 220 </t>
  </si>
  <si>
    <t>2456133.5030 </t>
  </si>
  <si>
    <t> 25.07.2012 00:04 </t>
  </si>
  <si>
    <t>24143</t>
  </si>
  <si>
    <t> 0.0416 </t>
  </si>
  <si>
    <t> U.Schmidt </t>
  </si>
  <si>
    <t>BAVM 228 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</si>
</sst>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6" xfId="0" applyFont="1" applyFill="1" applyBorder="1" applyAlignment="1">
      <alignment horizontal="left" vertical="top" wrapText="1" inden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right" vertical="top" wrapText="1"/>
    </xf>
    <xf numFmtId="0" fontId="15" fillId="33" borderId="16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9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10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left" vertical="top"/>
    </xf>
    <xf numFmtId="0" fontId="0" fillId="0" borderId="9" xfId="0" applyNumberFormat="1" applyBorder="1" applyAlignment="1">
      <alignment horizontal="center"/>
    </xf>
    <xf numFmtId="0" fontId="8" fillId="0" borderId="0" xfId="0" applyNumberFormat="1" applyFont="1" applyAlignment="1">
      <alignment vertical="top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top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17" xfId="0" applyNumberFormat="1" applyBorder="1" applyAlignment="1">
      <alignment vertical="top"/>
    </xf>
    <xf numFmtId="0" fontId="16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XV842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0.0015</c:v>
                  </c:pt>
                  <c:pt idx="6">
                    <c:v>0.002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0.0007</c:v>
                  </c:pt>
                  <c:pt idx="13">
                    <c:v>0.0003</c:v>
                  </c:pt>
                  <c:pt idx="14">
                    <c:v>0.0005</c:v>
                  </c:pt>
                  <c:pt idx="15">
                    <c:v>0.0029</c:v>
                  </c:pt>
                  <c:pt idx="16">
                    <c:v>0.0017</c:v>
                  </c:pt>
                  <c:pt idx="17">
                    <c:v>0.0017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0972160"/>
        <c:axId val="55108993"/>
      </c:scatterChart>
      <c:valAx>
        <c:axId val="409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8993"/>
        <c:crosses val="autoZero"/>
        <c:crossBetween val="midCat"/>
        <c:dispUnits/>
      </c:valAx>
      <c:valAx>
        <c:axId val="5510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21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25"/>
          <c:y val="0.93075"/>
          <c:w val="0.788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16</xdr:col>
      <xdr:colOff>333375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33900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bav-astro.de/sfs/BAVM_link.php?BAVMnr=172" TargetMode="External" /><Relationship Id="rId3" Type="http://schemas.openxmlformats.org/officeDocument/2006/relationships/hyperlink" Target="http://www.konkoly.hu/cgi-bin/IBVS?5690" TargetMode="External" /><Relationship Id="rId4" Type="http://schemas.openxmlformats.org/officeDocument/2006/relationships/hyperlink" Target="http://www.konkoly.hu/cgi-bin/IBVS?5690" TargetMode="External" /><Relationship Id="rId5" Type="http://schemas.openxmlformats.org/officeDocument/2006/relationships/hyperlink" Target="http://www.konkoly.hu/cgi-bin/IBVS?5690" TargetMode="External" /><Relationship Id="rId6" Type="http://schemas.openxmlformats.org/officeDocument/2006/relationships/hyperlink" Target="http://www.konkoly.hu/cgi-bin/IBVS?5806" TargetMode="External" /><Relationship Id="rId7" Type="http://schemas.openxmlformats.org/officeDocument/2006/relationships/hyperlink" Target="http://var.astro.cz/oejv/issues/oejv0107.pdf" TargetMode="External" /><Relationship Id="rId8" Type="http://schemas.openxmlformats.org/officeDocument/2006/relationships/hyperlink" Target="http://var.astro.cz/oejv/issues/oejv0107.pdf" TargetMode="External" /><Relationship Id="rId9" Type="http://schemas.openxmlformats.org/officeDocument/2006/relationships/hyperlink" Target="http://www.bav-astro.de/sfs/BAVM_link.php?BAVMnr=212" TargetMode="External" /><Relationship Id="rId10" Type="http://schemas.openxmlformats.org/officeDocument/2006/relationships/hyperlink" Target="http://www.bav-astro.de/sfs/BAVM_link.php?BAVMnr=212" TargetMode="External" /><Relationship Id="rId11" Type="http://schemas.openxmlformats.org/officeDocument/2006/relationships/hyperlink" Target="http://var.astro.cz/oejv/issues/oejv0137.pdf" TargetMode="External" /><Relationship Id="rId12" Type="http://schemas.openxmlformats.org/officeDocument/2006/relationships/hyperlink" Target="http://var.astro.cz/oejv/issues/oejv0137.pdf" TargetMode="External" /><Relationship Id="rId13" Type="http://schemas.openxmlformats.org/officeDocument/2006/relationships/hyperlink" Target="http://var.astro.cz/oejv/issues/oejv0137.pdf" TargetMode="External" /><Relationship Id="rId14" Type="http://schemas.openxmlformats.org/officeDocument/2006/relationships/hyperlink" Target="http://www.bav-astro.de/sfs/BAVM_link.php?BAVMnr=215" TargetMode="External" /><Relationship Id="rId15" Type="http://schemas.openxmlformats.org/officeDocument/2006/relationships/hyperlink" Target="http://www.bav-astro.de/sfs/BAVM_link.php?BAVMnr=220" TargetMode="External" /><Relationship Id="rId16" Type="http://schemas.openxmlformats.org/officeDocument/2006/relationships/hyperlink" Target="http://www.bav-astro.de/sfs/BAVM_link.php?BAVMnr=2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59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1" t="s">
        <v>49</v>
      </c>
    </row>
    <row r="2" spans="1:2" ht="12.75">
      <c r="A2" t="s">
        <v>24</v>
      </c>
      <c r="B2" s="9" t="s">
        <v>28</v>
      </c>
    </row>
    <row r="4" spans="1:4" ht="14.25" thickBot="1" thickTop="1">
      <c r="A4" s="6" t="s">
        <v>0</v>
      </c>
      <c r="C4" s="60">
        <v>35391.312</v>
      </c>
      <c r="D4" s="3">
        <v>0.8591372</v>
      </c>
    </row>
    <row r="5" spans="1:4" ht="13.5" thickTop="1">
      <c r="A5" s="19" t="s">
        <v>35</v>
      </c>
      <c r="B5" s="9"/>
      <c r="C5" s="61">
        <v>-9.5</v>
      </c>
      <c r="D5" s="9" t="s">
        <v>36</v>
      </c>
    </row>
    <row r="6" ht="12.75">
      <c r="A6" s="6" t="s">
        <v>1</v>
      </c>
    </row>
    <row r="7" spans="1:3" ht="12.75">
      <c r="A7" t="s">
        <v>2</v>
      </c>
      <c r="C7" s="59">
        <f>+C4</f>
        <v>35391.312</v>
      </c>
    </row>
    <row r="8" spans="1:3" ht="12.75">
      <c r="A8" t="s">
        <v>3</v>
      </c>
      <c r="C8" s="59">
        <f>+D4</f>
        <v>0.8591372</v>
      </c>
    </row>
    <row r="9" spans="1:4" ht="12.75">
      <c r="A9" s="29" t="s">
        <v>42</v>
      </c>
      <c r="B9" s="30">
        <v>22</v>
      </c>
      <c r="C9" s="62" t="str">
        <f>"F"&amp;B9</f>
        <v>F22</v>
      </c>
      <c r="D9" s="28" t="str">
        <f>"G"&amp;B9</f>
        <v>G22</v>
      </c>
    </row>
    <row r="10" spans="1:5" ht="13.5" thickBot="1">
      <c r="A10" s="9"/>
      <c r="B10" s="9"/>
      <c r="C10" s="63" t="s">
        <v>20</v>
      </c>
      <c r="D10" s="5" t="s">
        <v>21</v>
      </c>
      <c r="E10" s="9"/>
    </row>
    <row r="11" spans="1:21" ht="12.75">
      <c r="A11" s="9" t="s">
        <v>16</v>
      </c>
      <c r="B11" s="9"/>
      <c r="C11" s="64">
        <f ca="1">INTERCEPT(INDIRECT($D$9):G986,INDIRECT($C$9):F986)</f>
        <v>-0.00650789961253442</v>
      </c>
      <c r="D11" s="4"/>
      <c r="E11" s="9"/>
      <c r="U11" s="57"/>
    </row>
    <row r="12" spans="1:21" ht="12.75">
      <c r="A12" s="9" t="s">
        <v>17</v>
      </c>
      <c r="B12" s="9"/>
      <c r="C12" s="64">
        <f ca="1">SLOPE(INDIRECT($D$9):G986,INDIRECT($C$9):F986)</f>
        <v>1.559640165407952E-06</v>
      </c>
      <c r="D12" s="4"/>
      <c r="E12" s="9"/>
      <c r="U12" s="57"/>
    </row>
    <row r="13" spans="1:21" ht="12.75">
      <c r="A13" s="9" t="s">
        <v>19</v>
      </c>
      <c r="B13" s="9"/>
      <c r="C13" s="65" t="s">
        <v>14</v>
      </c>
      <c r="U13" s="57"/>
    </row>
    <row r="14" spans="1:21" ht="12.75">
      <c r="A14" s="9"/>
      <c r="B14" s="9"/>
      <c r="C14" s="66"/>
      <c r="U14" s="57"/>
    </row>
    <row r="15" spans="1:21" ht="12.75">
      <c r="A15" s="21" t="s">
        <v>18</v>
      </c>
      <c r="B15" s="9"/>
      <c r="C15" s="67">
        <f>(C7+C11)+(C8+C12)*INT(MAX(F21:F3527))</f>
        <v>56133.4925660929</v>
      </c>
      <c r="E15" s="22" t="s">
        <v>44</v>
      </c>
      <c r="F15" s="20">
        <v>1</v>
      </c>
      <c r="U15" s="57"/>
    </row>
    <row r="16" spans="1:21" ht="12.75">
      <c r="A16" s="24" t="s">
        <v>4</v>
      </c>
      <c r="B16" s="9"/>
      <c r="C16" s="68">
        <f>+C8+C12</f>
        <v>0.8591387596401655</v>
      </c>
      <c r="E16" s="22" t="s">
        <v>37</v>
      </c>
      <c r="F16" s="23">
        <f ca="1">NOW()+15018.5+$C$5/24</f>
        <v>59896.81784085648</v>
      </c>
      <c r="U16" s="57"/>
    </row>
    <row r="17" spans="1:21" ht="13.5" thickBot="1">
      <c r="A17" s="22" t="s">
        <v>39</v>
      </c>
      <c r="B17" s="9"/>
      <c r="C17" s="66">
        <f>COUNT(C21:C2185)</f>
        <v>18</v>
      </c>
      <c r="E17" s="22" t="s">
        <v>45</v>
      </c>
      <c r="F17" s="23">
        <f>ROUND(2*(F16-$C$7)/$C$8,0)/2+F15</f>
        <v>28524.5</v>
      </c>
      <c r="U17" s="57"/>
    </row>
    <row r="18" spans="1:21" ht="14.25" thickBot="1" thickTop="1">
      <c r="A18" s="24" t="s">
        <v>5</v>
      </c>
      <c r="B18" s="9"/>
      <c r="C18" s="69">
        <f>+C15</f>
        <v>56133.4925660929</v>
      </c>
      <c r="D18" s="26">
        <f>+C16</f>
        <v>0.8591387596401655</v>
      </c>
      <c r="E18" s="22" t="s">
        <v>38</v>
      </c>
      <c r="F18" s="28">
        <f>ROUND(2*(F16-$C$15)/$C$16,0)/2+F15</f>
        <v>4381.5</v>
      </c>
      <c r="U18" s="57"/>
    </row>
    <row r="19" spans="5:21" ht="13.5" thickTop="1">
      <c r="E19" s="22" t="s">
        <v>40</v>
      </c>
      <c r="F19" s="25">
        <f>+$C$15+$C$16*F18-15018.5-$C$5/24</f>
        <v>44879.70487478962</v>
      </c>
      <c r="U19" s="57"/>
    </row>
    <row r="20" spans="1:21" ht="13.5" thickBot="1">
      <c r="A20" s="5" t="s">
        <v>6</v>
      </c>
      <c r="B20" s="5" t="s">
        <v>7</v>
      </c>
      <c r="C20" s="63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59</v>
      </c>
      <c r="I20" s="8" t="s">
        <v>62</v>
      </c>
      <c r="J20" s="8" t="s">
        <v>56</v>
      </c>
      <c r="K20" s="8" t="s">
        <v>54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R20" s="5"/>
      <c r="S20" s="5"/>
      <c r="T20" s="5"/>
      <c r="U20" s="58" t="s">
        <v>50</v>
      </c>
    </row>
    <row r="21" spans="1:21" ht="12.75">
      <c r="A21" t="s">
        <v>12</v>
      </c>
      <c r="C21" s="17">
        <f>+C4</f>
        <v>35391.312</v>
      </c>
      <c r="D21" s="15" t="s">
        <v>14</v>
      </c>
      <c r="E21">
        <f aca="true" t="shared" si="0" ref="E21:E38">+(C21-C$7)/C$8</f>
        <v>0</v>
      </c>
      <c r="F21">
        <f aca="true" t="shared" si="1" ref="F21:F38">ROUND(2*E21,0)/2</f>
        <v>0</v>
      </c>
      <c r="G21">
        <f>+C21-(C$7+F21*C$8)</f>
        <v>0</v>
      </c>
      <c r="H21">
        <f>+G21</f>
        <v>0</v>
      </c>
      <c r="O21">
        <f aca="true" t="shared" si="2" ref="O21:O38">+C$11+C$12*$F21</f>
        <v>-0.00650789961253442</v>
      </c>
      <c r="Q21" s="2">
        <f aca="true" t="shared" si="3" ref="Q21:Q38">+C21-15018.5</f>
        <v>20372.811999999998</v>
      </c>
      <c r="R21" s="2"/>
      <c r="S21" s="2"/>
      <c r="T21" s="2"/>
      <c r="U21" s="57"/>
    </row>
    <row r="22" spans="1:21" ht="12.75">
      <c r="A22" s="10" t="s">
        <v>29</v>
      </c>
      <c r="B22" s="11" t="s">
        <v>30</v>
      </c>
      <c r="C22" s="72">
        <v>51284.5151</v>
      </c>
      <c r="D22" s="16">
        <v>0.0028</v>
      </c>
      <c r="E22">
        <f t="shared" si="0"/>
        <v>18499.02797830195</v>
      </c>
      <c r="F22">
        <f t="shared" si="1"/>
        <v>18499</v>
      </c>
      <c r="G22">
        <f>+C22-(C$7+F22*C$8)</f>
        <v>0.024037199997110292</v>
      </c>
      <c r="K22">
        <f>+G22</f>
        <v>0.024037199997110292</v>
      </c>
      <c r="O22">
        <f t="shared" si="2"/>
        <v>0.022343883807347285</v>
      </c>
      <c r="Q22" s="2">
        <f t="shared" si="3"/>
        <v>36266.0151</v>
      </c>
      <c r="R22" s="2"/>
      <c r="S22" s="2"/>
      <c r="T22" s="2"/>
      <c r="U22" s="57"/>
    </row>
    <row r="23" spans="1:21" ht="12.75">
      <c r="A23" s="14" t="s">
        <v>32</v>
      </c>
      <c r="C23" s="71">
        <v>51877.292</v>
      </c>
      <c r="D23" s="15"/>
      <c r="E23">
        <f t="shared" si="0"/>
        <v>19188.995657503834</v>
      </c>
      <c r="F23">
        <f t="shared" si="1"/>
        <v>19189</v>
      </c>
      <c r="O23">
        <f t="shared" si="2"/>
        <v>0.023420035521478772</v>
      </c>
      <c r="Q23" s="2">
        <f t="shared" si="3"/>
        <v>36858.792</v>
      </c>
      <c r="R23" s="2"/>
      <c r="S23" s="2"/>
      <c r="T23" s="2"/>
      <c r="U23" s="57">
        <v>-0.0037308000028133392</v>
      </c>
    </row>
    <row r="24" spans="1:21" ht="12.75">
      <c r="A24" s="12" t="s">
        <v>31</v>
      </c>
      <c r="B24" s="13"/>
      <c r="C24" s="17">
        <v>52815.4978</v>
      </c>
      <c r="D24" s="17">
        <v>0.0006</v>
      </c>
      <c r="E24">
        <f t="shared" si="0"/>
        <v>20281.02822226764</v>
      </c>
      <c r="F24">
        <f t="shared" si="1"/>
        <v>20281</v>
      </c>
      <c r="G24">
        <f aca="true" t="shared" si="4" ref="G24:G37">+C24-(C$7+F24*C$8)</f>
        <v>0.024246799999673385</v>
      </c>
      <c r="J24">
        <f>+G24</f>
        <v>0.024246799999673385</v>
      </c>
      <c r="O24">
        <f t="shared" si="2"/>
        <v>0.025123162582104255</v>
      </c>
      <c r="Q24" s="2">
        <f t="shared" si="3"/>
        <v>37796.9978</v>
      </c>
      <c r="R24" s="2"/>
      <c r="S24" s="2"/>
      <c r="T24" s="2"/>
      <c r="U24" s="57"/>
    </row>
    <row r="25" spans="1:21" ht="12.75">
      <c r="A25" t="s">
        <v>33</v>
      </c>
      <c r="B25" s="4" t="s">
        <v>30</v>
      </c>
      <c r="C25" s="17">
        <v>53302.6309</v>
      </c>
      <c r="D25" s="18">
        <v>0.0004</v>
      </c>
      <c r="E25">
        <f t="shared" si="0"/>
        <v>20848.03090821815</v>
      </c>
      <c r="F25">
        <f t="shared" si="1"/>
        <v>20848</v>
      </c>
      <c r="G25">
        <f t="shared" si="4"/>
        <v>0.02655439999216469</v>
      </c>
      <c r="K25">
        <f aca="true" t="shared" si="5" ref="K25:K35">+G25</f>
        <v>0.02655439999216469</v>
      </c>
      <c r="O25">
        <f t="shared" si="2"/>
        <v>0.026007478555890567</v>
      </c>
      <c r="Q25" s="2">
        <f t="shared" si="3"/>
        <v>38284.1309</v>
      </c>
      <c r="R25" s="2"/>
      <c r="S25" s="2"/>
      <c r="T25" s="2"/>
      <c r="U25" s="57"/>
    </row>
    <row r="26" spans="1:21" ht="12.75">
      <c r="A26" t="s">
        <v>33</v>
      </c>
      <c r="B26" s="4" t="s">
        <v>34</v>
      </c>
      <c r="C26" s="17">
        <v>53336.562</v>
      </c>
      <c r="D26" s="18">
        <v>0.0015</v>
      </c>
      <c r="E26">
        <f t="shared" si="0"/>
        <v>20887.525298636818</v>
      </c>
      <c r="F26">
        <f t="shared" si="1"/>
        <v>20887.5</v>
      </c>
      <c r="G26">
        <f t="shared" si="4"/>
        <v>0.02173499999480555</v>
      </c>
      <c r="K26">
        <f t="shared" si="5"/>
        <v>0.02173499999480555</v>
      </c>
      <c r="O26">
        <f t="shared" si="2"/>
        <v>0.026069084342424175</v>
      </c>
      <c r="Q26" s="2">
        <f t="shared" si="3"/>
        <v>38318.062</v>
      </c>
      <c r="R26" s="2"/>
      <c r="S26" s="2"/>
      <c r="T26" s="2"/>
      <c r="U26" s="57"/>
    </row>
    <row r="27" spans="1:21" ht="12.75">
      <c r="A27" t="s">
        <v>33</v>
      </c>
      <c r="B27" s="4" t="s">
        <v>30</v>
      </c>
      <c r="C27" s="17">
        <v>53339.575</v>
      </c>
      <c r="D27" s="18">
        <v>0.002</v>
      </c>
      <c r="E27">
        <f t="shared" si="0"/>
        <v>20891.03230543387</v>
      </c>
      <c r="F27">
        <f t="shared" si="1"/>
        <v>20891</v>
      </c>
      <c r="G27">
        <f t="shared" si="4"/>
        <v>0.027754800001275726</v>
      </c>
      <c r="K27">
        <f t="shared" si="5"/>
        <v>0.027754800001275726</v>
      </c>
      <c r="O27">
        <f t="shared" si="2"/>
        <v>0.026074543083003106</v>
      </c>
      <c r="Q27" s="2">
        <f t="shared" si="3"/>
        <v>38321.075</v>
      </c>
      <c r="R27" s="2"/>
      <c r="S27" s="2"/>
      <c r="T27" s="2"/>
      <c r="U27" s="57"/>
    </row>
    <row r="28" spans="1:21" ht="12.75">
      <c r="A28" s="27" t="s">
        <v>41</v>
      </c>
      <c r="B28" s="34" t="s">
        <v>30</v>
      </c>
      <c r="C28" s="73">
        <v>53941.830000000075</v>
      </c>
      <c r="D28" s="35">
        <v>0.0003</v>
      </c>
      <c r="E28">
        <f t="shared" si="0"/>
        <v>21592.03209918052</v>
      </c>
      <c r="F28">
        <f t="shared" si="1"/>
        <v>21592</v>
      </c>
      <c r="G28">
        <f t="shared" si="4"/>
        <v>0.027577600078075193</v>
      </c>
      <c r="K28">
        <f t="shared" si="5"/>
        <v>0.027577600078075193</v>
      </c>
      <c r="O28">
        <f t="shared" si="2"/>
        <v>0.027167850838954077</v>
      </c>
      <c r="Q28" s="2">
        <f t="shared" si="3"/>
        <v>38923.330000000075</v>
      </c>
      <c r="R28" s="2"/>
      <c r="S28" s="2"/>
      <c r="T28" s="2"/>
      <c r="U28" s="57"/>
    </row>
    <row r="29" spans="1:21" ht="12.75">
      <c r="A29" s="36" t="s">
        <v>43</v>
      </c>
      <c r="B29" s="37" t="s">
        <v>30</v>
      </c>
      <c r="C29" s="77">
        <v>54205.58325</v>
      </c>
      <c r="D29" s="38">
        <v>0.0003</v>
      </c>
      <c r="E29">
        <f t="shared" si="0"/>
        <v>21899.02992211256</v>
      </c>
      <c r="F29">
        <f t="shared" si="1"/>
        <v>21899</v>
      </c>
      <c r="G29">
        <f t="shared" si="4"/>
        <v>0.02570720000221627</v>
      </c>
      <c r="K29">
        <f t="shared" si="5"/>
        <v>0.02570720000221627</v>
      </c>
      <c r="N29">
        <f>+G29</f>
        <v>0.02570720000221627</v>
      </c>
      <c r="O29">
        <f t="shared" si="2"/>
        <v>0.02764666036973432</v>
      </c>
      <c r="Q29" s="2">
        <f t="shared" si="3"/>
        <v>39187.08325</v>
      </c>
      <c r="R29" s="2"/>
      <c r="S29" s="2"/>
      <c r="T29" s="2"/>
      <c r="U29" s="57"/>
    </row>
    <row r="30" spans="1:21" ht="12.75">
      <c r="A30" s="36" t="s">
        <v>43</v>
      </c>
      <c r="B30" s="37" t="s">
        <v>30</v>
      </c>
      <c r="C30" s="77">
        <v>54645.46462</v>
      </c>
      <c r="D30" s="38">
        <v>0.0006</v>
      </c>
      <c r="E30">
        <f t="shared" si="0"/>
        <v>22411.033557853156</v>
      </c>
      <c r="F30">
        <f t="shared" si="1"/>
        <v>22411</v>
      </c>
      <c r="G30">
        <f t="shared" si="4"/>
        <v>0.02883080000174232</v>
      </c>
      <c r="K30">
        <f t="shared" si="5"/>
        <v>0.02883080000174232</v>
      </c>
      <c r="N30">
        <f>+G30</f>
        <v>0.02883080000174232</v>
      </c>
      <c r="O30">
        <f t="shared" si="2"/>
        <v>0.02844519613442319</v>
      </c>
      <c r="Q30" s="2">
        <f t="shared" si="3"/>
        <v>39626.96462</v>
      </c>
      <c r="R30" s="2"/>
      <c r="S30" s="2"/>
      <c r="T30" s="2"/>
      <c r="U30" s="57"/>
    </row>
    <row r="31" spans="1:21" ht="12.75">
      <c r="A31" s="55" t="s">
        <v>109</v>
      </c>
      <c r="B31" s="56" t="s">
        <v>30</v>
      </c>
      <c r="C31" s="70">
        <v>54937.5723</v>
      </c>
      <c r="D31" s="55" t="s">
        <v>62</v>
      </c>
      <c r="E31">
        <f t="shared" si="0"/>
        <v>22751.034759058275</v>
      </c>
      <c r="F31">
        <f t="shared" si="1"/>
        <v>22751</v>
      </c>
      <c r="G31">
        <f t="shared" si="4"/>
        <v>0.029862800001865253</v>
      </c>
      <c r="K31">
        <f t="shared" si="5"/>
        <v>0.029862800001865253</v>
      </c>
      <c r="O31">
        <f t="shared" si="2"/>
        <v>0.028975473790661895</v>
      </c>
      <c r="Q31" s="2">
        <f t="shared" si="3"/>
        <v>39919.0723</v>
      </c>
      <c r="R31" s="2"/>
      <c r="S31" s="2"/>
      <c r="T31" s="2"/>
      <c r="U31" s="57"/>
    </row>
    <row r="32" spans="1:21" ht="12.75">
      <c r="A32" s="55" t="s">
        <v>109</v>
      </c>
      <c r="B32" s="56" t="s">
        <v>30</v>
      </c>
      <c r="C32" s="70">
        <v>55060.4318</v>
      </c>
      <c r="D32" s="55" t="s">
        <v>62</v>
      </c>
      <c r="E32">
        <f t="shared" si="0"/>
        <v>22894.03811172418</v>
      </c>
      <c r="F32">
        <f t="shared" si="1"/>
        <v>22894</v>
      </c>
      <c r="G32">
        <f t="shared" si="4"/>
        <v>0.03274319999763975</v>
      </c>
      <c r="K32">
        <f t="shared" si="5"/>
        <v>0.03274319999763975</v>
      </c>
      <c r="O32">
        <f t="shared" si="2"/>
        <v>0.029198502334315233</v>
      </c>
      <c r="Q32" s="2">
        <f t="shared" si="3"/>
        <v>40041.9318</v>
      </c>
      <c r="R32" s="2"/>
      <c r="S32" s="2"/>
      <c r="T32" s="2"/>
      <c r="U32" s="57"/>
    </row>
    <row r="33" spans="1:21" ht="12.75">
      <c r="A33" s="36" t="s">
        <v>46</v>
      </c>
      <c r="B33" s="37" t="s">
        <v>34</v>
      </c>
      <c r="C33" s="77">
        <v>55063.43575</v>
      </c>
      <c r="D33" s="38">
        <v>0.0007</v>
      </c>
      <c r="E33">
        <f t="shared" si="0"/>
        <v>22897.534584697296</v>
      </c>
      <c r="F33">
        <f t="shared" si="1"/>
        <v>22897.5</v>
      </c>
      <c r="G33">
        <f t="shared" si="4"/>
        <v>0.029712999996263534</v>
      </c>
      <c r="K33">
        <f t="shared" si="5"/>
        <v>0.029712999996263534</v>
      </c>
      <c r="O33">
        <f t="shared" si="2"/>
        <v>0.029203961074894164</v>
      </c>
      <c r="Q33" s="2">
        <f t="shared" si="3"/>
        <v>40044.93575</v>
      </c>
      <c r="R33" s="2"/>
      <c r="S33" s="2"/>
      <c r="T33" s="2"/>
      <c r="U33" s="57"/>
    </row>
    <row r="34" spans="1:20" ht="12.75">
      <c r="A34" s="36" t="s">
        <v>46</v>
      </c>
      <c r="B34" s="37" t="s">
        <v>30</v>
      </c>
      <c r="C34" s="77">
        <v>55377.45122</v>
      </c>
      <c r="D34" s="38">
        <v>0.0003</v>
      </c>
      <c r="E34">
        <f t="shared" si="0"/>
        <v>23263.035543100686</v>
      </c>
      <c r="F34">
        <f t="shared" si="1"/>
        <v>23263</v>
      </c>
      <c r="G34">
        <f t="shared" si="4"/>
        <v>0.030536400008713827</v>
      </c>
      <c r="K34">
        <f t="shared" si="5"/>
        <v>0.030536400008713827</v>
      </c>
      <c r="O34">
        <f t="shared" si="2"/>
        <v>0.029774009555350766</v>
      </c>
      <c r="Q34" s="2">
        <f t="shared" si="3"/>
        <v>40358.95122</v>
      </c>
      <c r="R34" s="2"/>
      <c r="S34" s="2"/>
      <c r="T34" s="2"/>
    </row>
    <row r="35" spans="1:20" ht="12.75">
      <c r="A35" s="36" t="s">
        <v>46</v>
      </c>
      <c r="B35" s="37" t="s">
        <v>34</v>
      </c>
      <c r="C35" s="77">
        <v>55386.46551</v>
      </c>
      <c r="D35" s="38">
        <v>0.0005</v>
      </c>
      <c r="E35">
        <f t="shared" si="0"/>
        <v>23273.527802078646</v>
      </c>
      <c r="F35">
        <f t="shared" si="1"/>
        <v>23273.5</v>
      </c>
      <c r="G35">
        <f t="shared" si="4"/>
        <v>0.023885800001153257</v>
      </c>
      <c r="K35">
        <f t="shared" si="5"/>
        <v>0.023885800001153257</v>
      </c>
      <c r="O35">
        <f t="shared" si="2"/>
        <v>0.029790385777087553</v>
      </c>
      <c r="Q35" s="2">
        <f t="shared" si="3"/>
        <v>40367.96551</v>
      </c>
      <c r="R35" s="2"/>
      <c r="S35" s="2"/>
      <c r="T35" s="2"/>
    </row>
    <row r="36" spans="1:21" ht="12.75">
      <c r="A36" s="40" t="s">
        <v>51</v>
      </c>
      <c r="B36" s="40"/>
      <c r="C36" s="74">
        <v>55451.337</v>
      </c>
      <c r="D36" s="41">
        <v>0.0029</v>
      </c>
      <c r="E36">
        <f t="shared" si="0"/>
        <v>23349.03552075268</v>
      </c>
      <c r="F36">
        <f t="shared" si="1"/>
        <v>23349</v>
      </c>
      <c r="G36">
        <f t="shared" si="4"/>
        <v>0.03051720000075875</v>
      </c>
      <c r="J36">
        <f>+G36</f>
        <v>0.03051720000075875</v>
      </c>
      <c r="O36">
        <f t="shared" si="2"/>
        <v>0.029908138609575852</v>
      </c>
      <c r="Q36" s="2">
        <f t="shared" si="3"/>
        <v>40432.837</v>
      </c>
      <c r="R36" s="2"/>
      <c r="S36" s="2"/>
      <c r="T36" s="2"/>
      <c r="U36" s="57"/>
    </row>
    <row r="37" spans="1:21" ht="12.75">
      <c r="A37" s="10" t="s">
        <v>47</v>
      </c>
      <c r="B37" s="39" t="s">
        <v>30</v>
      </c>
      <c r="C37" s="75">
        <v>55712.5166</v>
      </c>
      <c r="D37" s="10">
        <v>0.0017</v>
      </c>
      <c r="E37">
        <f t="shared" si="0"/>
        <v>23653.0377220309</v>
      </c>
      <c r="F37">
        <f t="shared" si="1"/>
        <v>23653</v>
      </c>
      <c r="G37">
        <f t="shared" si="4"/>
        <v>0.03240840000216849</v>
      </c>
      <c r="J37">
        <f>+G37</f>
        <v>0.03240840000216849</v>
      </c>
      <c r="O37">
        <f t="shared" si="2"/>
        <v>0.030382269219859866</v>
      </c>
      <c r="Q37" s="2">
        <f t="shared" si="3"/>
        <v>40694.0166</v>
      </c>
      <c r="R37" s="2"/>
      <c r="S37" s="2"/>
      <c r="T37" s="2"/>
      <c r="U37" s="57"/>
    </row>
    <row r="38" spans="1:21" ht="12.75">
      <c r="A38" s="31" t="s">
        <v>48</v>
      </c>
      <c r="B38" s="32" t="s">
        <v>30</v>
      </c>
      <c r="C38" s="76">
        <v>56133.503</v>
      </c>
      <c r="D38" s="33">
        <v>0.0017</v>
      </c>
      <c r="E38">
        <f t="shared" si="0"/>
        <v>24143.048397857754</v>
      </c>
      <c r="F38">
        <f t="shared" si="1"/>
        <v>24143</v>
      </c>
      <c r="O38">
        <f t="shared" si="2"/>
        <v>0.031146492900909765</v>
      </c>
      <c r="Q38" s="2">
        <f t="shared" si="3"/>
        <v>41115.003</v>
      </c>
      <c r="R38" s="2"/>
      <c r="S38" s="2"/>
      <c r="T38" s="2"/>
      <c r="U38" s="57">
        <f>+C38-(C$7+F38*C$8)</f>
        <v>0.041580399993108585</v>
      </c>
    </row>
    <row r="39" spans="2:4" ht="12.75">
      <c r="B39" s="4"/>
      <c r="D39" s="4"/>
    </row>
    <row r="40" spans="2:4" ht="12.75">
      <c r="B40" s="4"/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5"/>
  <sheetViews>
    <sheetView zoomScalePageLayoutView="0" workbookViewId="0" topLeftCell="A5">
      <selection activeCell="A20" sqref="A20:D27"/>
    </sheetView>
  </sheetViews>
  <sheetFormatPr defaultColWidth="9.140625" defaultRowHeight="12.75"/>
  <cols>
    <col min="1" max="1" width="19.7109375" style="15" customWidth="1"/>
    <col min="2" max="2" width="4.421875" style="9" customWidth="1"/>
    <col min="3" max="3" width="12.7109375" style="15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15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42" t="s">
        <v>52</v>
      </c>
      <c r="I1" s="43" t="s">
        <v>53</v>
      </c>
      <c r="J1" s="44" t="s">
        <v>54</v>
      </c>
    </row>
    <row r="2" spans="9:10" ht="12.75">
      <c r="I2" s="45" t="s">
        <v>55</v>
      </c>
      <c r="J2" s="46" t="s">
        <v>56</v>
      </c>
    </row>
    <row r="3" spans="1:10" ht="12.75">
      <c r="A3" s="47" t="s">
        <v>57</v>
      </c>
      <c r="I3" s="45" t="s">
        <v>58</v>
      </c>
      <c r="J3" s="46" t="s">
        <v>59</v>
      </c>
    </row>
    <row r="4" spans="9:10" ht="12.75">
      <c r="I4" s="45" t="s">
        <v>60</v>
      </c>
      <c r="J4" s="46" t="s">
        <v>59</v>
      </c>
    </row>
    <row r="5" spans="9:10" ht="13.5" thickBot="1">
      <c r="I5" s="48" t="s">
        <v>61</v>
      </c>
      <c r="J5" s="49" t="s">
        <v>62</v>
      </c>
    </row>
    <row r="10" ht="13.5" thickBot="1"/>
    <row r="11" spans="1:16" ht="12.75" customHeight="1" thickBot="1">
      <c r="A11" s="15" t="str">
        <f aca="true" t="shared" si="0" ref="A11:A27">P11</f>
        <v>IBVS 5263 </v>
      </c>
      <c r="B11" s="4" t="str">
        <f aca="true" t="shared" si="1" ref="B11:B27">IF(H11=INT(H11),"I","II")</f>
        <v>I</v>
      </c>
      <c r="C11" s="15">
        <f aca="true" t="shared" si="2" ref="C11:C27">1*G11</f>
        <v>51284.5151</v>
      </c>
      <c r="D11" s="9" t="str">
        <f aca="true" t="shared" si="3" ref="D11:D27">VLOOKUP(F11,I$1:J$5,2,FALSE)</f>
        <v>vis</v>
      </c>
      <c r="E11" s="50">
        <f>VLOOKUP(C11,A!C$21:E$967,3,FALSE)</f>
        <v>18499.02797830195</v>
      </c>
      <c r="F11" s="4" t="s">
        <v>61</v>
      </c>
      <c r="G11" s="9" t="str">
        <f aca="true" t="shared" si="4" ref="G11:G27">MID(I11,3,LEN(I11)-3)</f>
        <v>51284.5151</v>
      </c>
      <c r="H11" s="15">
        <f aca="true" t="shared" si="5" ref="H11:H27">1*K11</f>
        <v>18499</v>
      </c>
      <c r="I11" s="51" t="s">
        <v>63</v>
      </c>
      <c r="J11" s="52" t="s">
        <v>64</v>
      </c>
      <c r="K11" s="51">
        <v>18499</v>
      </c>
      <c r="L11" s="51" t="s">
        <v>65</v>
      </c>
      <c r="M11" s="52" t="s">
        <v>66</v>
      </c>
      <c r="N11" s="52" t="s">
        <v>67</v>
      </c>
      <c r="O11" s="53" t="s">
        <v>68</v>
      </c>
      <c r="P11" s="54" t="s">
        <v>69</v>
      </c>
    </row>
    <row r="12" spans="1:16" ht="12.75" customHeight="1" thickBot="1">
      <c r="A12" s="15" t="str">
        <f t="shared" si="0"/>
        <v> BBS 124 </v>
      </c>
      <c r="B12" s="4" t="str">
        <f t="shared" si="1"/>
        <v>I</v>
      </c>
      <c r="C12" s="15">
        <f t="shared" si="2"/>
        <v>51877.292</v>
      </c>
      <c r="D12" s="9" t="str">
        <f t="shared" si="3"/>
        <v>vis</v>
      </c>
      <c r="E12" s="50">
        <f>VLOOKUP(C12,A!C$21:E$967,3,FALSE)</f>
        <v>19188.995657503834</v>
      </c>
      <c r="F12" s="4" t="s">
        <v>61</v>
      </c>
      <c r="G12" s="9" t="str">
        <f t="shared" si="4"/>
        <v>51877.292</v>
      </c>
      <c r="H12" s="15">
        <f t="shared" si="5"/>
        <v>19189</v>
      </c>
      <c r="I12" s="51" t="s">
        <v>70</v>
      </c>
      <c r="J12" s="52" t="s">
        <v>71</v>
      </c>
      <c r="K12" s="51">
        <v>19189</v>
      </c>
      <c r="L12" s="51" t="s">
        <v>72</v>
      </c>
      <c r="M12" s="52" t="s">
        <v>66</v>
      </c>
      <c r="N12" s="52" t="s">
        <v>67</v>
      </c>
      <c r="O12" s="53" t="s">
        <v>73</v>
      </c>
      <c r="P12" s="53" t="s">
        <v>74</v>
      </c>
    </row>
    <row r="13" spans="1:16" ht="12.75" customHeight="1" thickBot="1">
      <c r="A13" s="15" t="str">
        <f t="shared" si="0"/>
        <v>BAVM 172 </v>
      </c>
      <c r="B13" s="4" t="str">
        <f t="shared" si="1"/>
        <v>I</v>
      </c>
      <c r="C13" s="15">
        <f t="shared" si="2"/>
        <v>52815.4978</v>
      </c>
      <c r="D13" s="9" t="str">
        <f t="shared" si="3"/>
        <v>vis</v>
      </c>
      <c r="E13" s="50">
        <f>VLOOKUP(C13,A!C$21:E$967,3,FALSE)</f>
        <v>20281.02822226764</v>
      </c>
      <c r="F13" s="4" t="s">
        <v>61</v>
      </c>
      <c r="G13" s="9" t="str">
        <f t="shared" si="4"/>
        <v>52815.4978</v>
      </c>
      <c r="H13" s="15">
        <f t="shared" si="5"/>
        <v>20281</v>
      </c>
      <c r="I13" s="51" t="s">
        <v>75</v>
      </c>
      <c r="J13" s="52" t="s">
        <v>76</v>
      </c>
      <c r="K13" s="51">
        <v>20281</v>
      </c>
      <c r="L13" s="51" t="s">
        <v>77</v>
      </c>
      <c r="M13" s="52" t="s">
        <v>66</v>
      </c>
      <c r="N13" s="52" t="s">
        <v>78</v>
      </c>
      <c r="O13" s="53" t="s">
        <v>79</v>
      </c>
      <c r="P13" s="54" t="s">
        <v>80</v>
      </c>
    </row>
    <row r="14" spans="1:16" ht="12.75" customHeight="1" thickBot="1">
      <c r="A14" s="15" t="str">
        <f t="shared" si="0"/>
        <v>IBVS 5690 </v>
      </c>
      <c r="B14" s="4" t="str">
        <f t="shared" si="1"/>
        <v>I</v>
      </c>
      <c r="C14" s="15">
        <f t="shared" si="2"/>
        <v>53302.6309</v>
      </c>
      <c r="D14" s="9" t="str">
        <f t="shared" si="3"/>
        <v>vis</v>
      </c>
      <c r="E14" s="50">
        <f>VLOOKUP(C14,A!C$21:E$967,3,FALSE)</f>
        <v>20848.03090821815</v>
      </c>
      <c r="F14" s="4" t="s">
        <v>61</v>
      </c>
      <c r="G14" s="9" t="str">
        <f t="shared" si="4"/>
        <v>53302.6309</v>
      </c>
      <c r="H14" s="15">
        <f t="shared" si="5"/>
        <v>20848</v>
      </c>
      <c r="I14" s="51" t="s">
        <v>81</v>
      </c>
      <c r="J14" s="52" t="s">
        <v>82</v>
      </c>
      <c r="K14" s="51">
        <v>20848</v>
      </c>
      <c r="L14" s="51" t="s">
        <v>83</v>
      </c>
      <c r="M14" s="52" t="s">
        <v>66</v>
      </c>
      <c r="N14" s="52" t="s">
        <v>67</v>
      </c>
      <c r="O14" s="53" t="s">
        <v>84</v>
      </c>
      <c r="P14" s="54" t="s">
        <v>85</v>
      </c>
    </row>
    <row r="15" spans="1:16" ht="12.75" customHeight="1" thickBot="1">
      <c r="A15" s="15" t="str">
        <f t="shared" si="0"/>
        <v>IBVS 5690 </v>
      </c>
      <c r="B15" s="4" t="str">
        <f t="shared" si="1"/>
        <v>II</v>
      </c>
      <c r="C15" s="15">
        <f t="shared" si="2"/>
        <v>53336.562</v>
      </c>
      <c r="D15" s="9" t="str">
        <f t="shared" si="3"/>
        <v>vis</v>
      </c>
      <c r="E15" s="50">
        <f>VLOOKUP(C15,A!C$21:E$967,3,FALSE)</f>
        <v>20887.525298636818</v>
      </c>
      <c r="F15" s="4" t="s">
        <v>61</v>
      </c>
      <c r="G15" s="9" t="str">
        <f t="shared" si="4"/>
        <v>53336.5620</v>
      </c>
      <c r="H15" s="15">
        <f t="shared" si="5"/>
        <v>20887.5</v>
      </c>
      <c r="I15" s="51" t="s">
        <v>86</v>
      </c>
      <c r="J15" s="52" t="s">
        <v>87</v>
      </c>
      <c r="K15" s="51">
        <v>20887.5</v>
      </c>
      <c r="L15" s="51" t="s">
        <v>88</v>
      </c>
      <c r="M15" s="52" t="s">
        <v>66</v>
      </c>
      <c r="N15" s="52" t="s">
        <v>67</v>
      </c>
      <c r="O15" s="53" t="s">
        <v>84</v>
      </c>
      <c r="P15" s="54" t="s">
        <v>85</v>
      </c>
    </row>
    <row r="16" spans="1:16" ht="12.75" customHeight="1" thickBot="1">
      <c r="A16" s="15" t="str">
        <f t="shared" si="0"/>
        <v>IBVS 5690 </v>
      </c>
      <c r="B16" s="4" t="str">
        <f t="shared" si="1"/>
        <v>I</v>
      </c>
      <c r="C16" s="15">
        <f t="shared" si="2"/>
        <v>53339.575</v>
      </c>
      <c r="D16" s="9" t="str">
        <f t="shared" si="3"/>
        <v>vis</v>
      </c>
      <c r="E16" s="50">
        <f>VLOOKUP(C16,A!C$21:E$967,3,FALSE)</f>
        <v>20891.03230543387</v>
      </c>
      <c r="F16" s="4" t="s">
        <v>61</v>
      </c>
      <c r="G16" s="9" t="str">
        <f t="shared" si="4"/>
        <v>53339.5750</v>
      </c>
      <c r="H16" s="15">
        <f t="shared" si="5"/>
        <v>20891</v>
      </c>
      <c r="I16" s="51" t="s">
        <v>89</v>
      </c>
      <c r="J16" s="52" t="s">
        <v>90</v>
      </c>
      <c r="K16" s="51">
        <v>20891</v>
      </c>
      <c r="L16" s="51" t="s">
        <v>91</v>
      </c>
      <c r="M16" s="52" t="s">
        <v>66</v>
      </c>
      <c r="N16" s="52" t="s">
        <v>67</v>
      </c>
      <c r="O16" s="53" t="s">
        <v>84</v>
      </c>
      <c r="P16" s="54" t="s">
        <v>85</v>
      </c>
    </row>
    <row r="17" spans="1:16" ht="12.75" customHeight="1" thickBot="1">
      <c r="A17" s="15" t="str">
        <f t="shared" si="0"/>
        <v>BAVM 215 </v>
      </c>
      <c r="B17" s="4" t="str">
        <f t="shared" si="1"/>
        <v>I</v>
      </c>
      <c r="C17" s="15">
        <f t="shared" si="2"/>
        <v>55451.337</v>
      </c>
      <c r="D17" s="9" t="str">
        <f t="shared" si="3"/>
        <v>vis</v>
      </c>
      <c r="E17" s="50">
        <f>VLOOKUP(C17,A!C$21:E$967,3,FALSE)</f>
        <v>23349.03552075268</v>
      </c>
      <c r="F17" s="4" t="s">
        <v>61</v>
      </c>
      <c r="G17" s="9" t="str">
        <f t="shared" si="4"/>
        <v>55451.3370</v>
      </c>
      <c r="H17" s="15">
        <f t="shared" si="5"/>
        <v>23349</v>
      </c>
      <c r="I17" s="51" t="s">
        <v>128</v>
      </c>
      <c r="J17" s="52" t="s">
        <v>129</v>
      </c>
      <c r="K17" s="51" t="s">
        <v>130</v>
      </c>
      <c r="L17" s="51" t="s">
        <v>123</v>
      </c>
      <c r="M17" s="52" t="s">
        <v>95</v>
      </c>
      <c r="N17" s="52" t="s">
        <v>113</v>
      </c>
      <c r="O17" s="53" t="s">
        <v>114</v>
      </c>
      <c r="P17" s="54" t="s">
        <v>131</v>
      </c>
    </row>
    <row r="18" spans="1:16" ht="12.75" customHeight="1" thickBot="1">
      <c r="A18" s="15" t="str">
        <f t="shared" si="0"/>
        <v>BAVM 220 </v>
      </c>
      <c r="B18" s="4" t="str">
        <f t="shared" si="1"/>
        <v>I</v>
      </c>
      <c r="C18" s="15">
        <f t="shared" si="2"/>
        <v>55712.5166</v>
      </c>
      <c r="D18" s="9" t="str">
        <f t="shared" si="3"/>
        <v>vis</v>
      </c>
      <c r="E18" s="50">
        <f>VLOOKUP(C18,A!C$21:E$967,3,FALSE)</f>
        <v>23653.0377220309</v>
      </c>
      <c r="F18" s="4" t="s">
        <v>61</v>
      </c>
      <c r="G18" s="9" t="str">
        <f t="shared" si="4"/>
        <v>55712.5166</v>
      </c>
      <c r="H18" s="15">
        <f t="shared" si="5"/>
        <v>23653</v>
      </c>
      <c r="I18" s="51" t="s">
        <v>132</v>
      </c>
      <c r="J18" s="52" t="s">
        <v>133</v>
      </c>
      <c r="K18" s="51" t="s">
        <v>134</v>
      </c>
      <c r="L18" s="51" t="s">
        <v>135</v>
      </c>
      <c r="M18" s="52" t="s">
        <v>95</v>
      </c>
      <c r="N18" s="52" t="s">
        <v>113</v>
      </c>
      <c r="O18" s="53" t="s">
        <v>114</v>
      </c>
      <c r="P18" s="54" t="s">
        <v>136</v>
      </c>
    </row>
    <row r="19" spans="1:16" ht="12.75" customHeight="1" thickBot="1">
      <c r="A19" s="15" t="str">
        <f t="shared" si="0"/>
        <v>BAVM 228 </v>
      </c>
      <c r="B19" s="4" t="str">
        <f t="shared" si="1"/>
        <v>I</v>
      </c>
      <c r="C19" s="15">
        <f t="shared" si="2"/>
        <v>56133.503</v>
      </c>
      <c r="D19" s="9" t="str">
        <f t="shared" si="3"/>
        <v>vis</v>
      </c>
      <c r="E19" s="50">
        <f>VLOOKUP(C19,A!C$21:E$967,3,FALSE)</f>
        <v>24143.048397857754</v>
      </c>
      <c r="F19" s="4" t="s">
        <v>61</v>
      </c>
      <c r="G19" s="9" t="str">
        <f t="shared" si="4"/>
        <v>56133.5030</v>
      </c>
      <c r="H19" s="15">
        <f t="shared" si="5"/>
        <v>24143</v>
      </c>
      <c r="I19" s="51" t="s">
        <v>137</v>
      </c>
      <c r="J19" s="52" t="s">
        <v>138</v>
      </c>
      <c r="K19" s="51" t="s">
        <v>139</v>
      </c>
      <c r="L19" s="51" t="s">
        <v>140</v>
      </c>
      <c r="M19" s="52" t="s">
        <v>95</v>
      </c>
      <c r="N19" s="52" t="s">
        <v>78</v>
      </c>
      <c r="O19" s="53" t="s">
        <v>141</v>
      </c>
      <c r="P19" s="54" t="s">
        <v>142</v>
      </c>
    </row>
    <row r="20" spans="1:16" ht="12.75" customHeight="1" thickBot="1">
      <c r="A20" s="15" t="str">
        <f t="shared" si="0"/>
        <v>IBVS 5806 </v>
      </c>
      <c r="B20" s="4" t="str">
        <f t="shared" si="1"/>
        <v>I</v>
      </c>
      <c r="C20" s="15">
        <f t="shared" si="2"/>
        <v>53941.83</v>
      </c>
      <c r="D20" s="9" t="str">
        <f t="shared" si="3"/>
        <v>vis</v>
      </c>
      <c r="E20" s="50" t="e">
        <f>VLOOKUP(C20,A!C$21:E$967,3,FALSE)</f>
        <v>#N/A</v>
      </c>
      <c r="F20" s="4" t="s">
        <v>61</v>
      </c>
      <c r="G20" s="9" t="str">
        <f t="shared" si="4"/>
        <v>53941.8300</v>
      </c>
      <c r="H20" s="15">
        <f t="shared" si="5"/>
        <v>21592</v>
      </c>
      <c r="I20" s="51" t="s">
        <v>92</v>
      </c>
      <c r="J20" s="52" t="s">
        <v>93</v>
      </c>
      <c r="K20" s="51">
        <v>21592</v>
      </c>
      <c r="L20" s="51" t="s">
        <v>94</v>
      </c>
      <c r="M20" s="52" t="s">
        <v>95</v>
      </c>
      <c r="N20" s="52" t="s">
        <v>78</v>
      </c>
      <c r="O20" s="53" t="s">
        <v>84</v>
      </c>
      <c r="P20" s="54" t="s">
        <v>96</v>
      </c>
    </row>
    <row r="21" spans="1:16" ht="12.75" customHeight="1" thickBot="1">
      <c r="A21" s="15" t="str">
        <f t="shared" si="0"/>
        <v>OEJV 0107 </v>
      </c>
      <c r="B21" s="4" t="str">
        <f t="shared" si="1"/>
        <v>I</v>
      </c>
      <c r="C21" s="15">
        <f t="shared" si="2"/>
        <v>54205.5832</v>
      </c>
      <c r="D21" s="9" t="str">
        <f t="shared" si="3"/>
        <v>vis</v>
      </c>
      <c r="E21" s="50" t="e">
        <f>VLOOKUP(C21,A!C$21:E$967,3,FALSE)</f>
        <v>#N/A</v>
      </c>
      <c r="F21" s="4" t="s">
        <v>61</v>
      </c>
      <c r="G21" s="9" t="str">
        <f t="shared" si="4"/>
        <v>54205.5832</v>
      </c>
      <c r="H21" s="15">
        <f t="shared" si="5"/>
        <v>21899</v>
      </c>
      <c r="I21" s="51" t="s">
        <v>97</v>
      </c>
      <c r="J21" s="52" t="s">
        <v>98</v>
      </c>
      <c r="K21" s="51">
        <v>21899</v>
      </c>
      <c r="L21" s="51" t="s">
        <v>99</v>
      </c>
      <c r="M21" s="52" t="s">
        <v>95</v>
      </c>
      <c r="N21" s="52" t="s">
        <v>100</v>
      </c>
      <c r="O21" s="53" t="s">
        <v>101</v>
      </c>
      <c r="P21" s="54" t="s">
        <v>102</v>
      </c>
    </row>
    <row r="22" spans="1:16" ht="12.75" customHeight="1" thickBot="1">
      <c r="A22" s="15" t="str">
        <f t="shared" si="0"/>
        <v>OEJV 0107 </v>
      </c>
      <c r="B22" s="4" t="str">
        <f t="shared" si="1"/>
        <v>I</v>
      </c>
      <c r="C22" s="15">
        <f t="shared" si="2"/>
        <v>54645.4646</v>
      </c>
      <c r="D22" s="9" t="str">
        <f t="shared" si="3"/>
        <v>vis</v>
      </c>
      <c r="E22" s="50" t="e">
        <f>VLOOKUP(C22,A!C$21:E$967,3,FALSE)</f>
        <v>#N/A</v>
      </c>
      <c r="F22" s="4" t="s">
        <v>61</v>
      </c>
      <c r="G22" s="9" t="str">
        <f t="shared" si="4"/>
        <v>54645.4646</v>
      </c>
      <c r="H22" s="15">
        <f t="shared" si="5"/>
        <v>22411</v>
      </c>
      <c r="I22" s="51" t="s">
        <v>103</v>
      </c>
      <c r="J22" s="52" t="s">
        <v>104</v>
      </c>
      <c r="K22" s="51">
        <v>22411</v>
      </c>
      <c r="L22" s="51" t="s">
        <v>105</v>
      </c>
      <c r="M22" s="52" t="s">
        <v>95</v>
      </c>
      <c r="N22" s="52" t="s">
        <v>100</v>
      </c>
      <c r="O22" s="53" t="s">
        <v>101</v>
      </c>
      <c r="P22" s="54" t="s">
        <v>102</v>
      </c>
    </row>
    <row r="23" spans="1:16" ht="12.75" customHeight="1" thickBot="1">
      <c r="A23" s="15" t="str">
        <f t="shared" si="0"/>
        <v>BAVM 212 </v>
      </c>
      <c r="B23" s="4" t="str">
        <f t="shared" si="1"/>
        <v>I</v>
      </c>
      <c r="C23" s="15">
        <f t="shared" si="2"/>
        <v>54937.5723</v>
      </c>
      <c r="D23" s="9" t="str">
        <f t="shared" si="3"/>
        <v>vis</v>
      </c>
      <c r="E23" s="50">
        <f>VLOOKUP(C23,A!C$21:E$967,3,FALSE)</f>
        <v>22751.034759058275</v>
      </c>
      <c r="F23" s="4" t="s">
        <v>61</v>
      </c>
      <c r="G23" s="9" t="str">
        <f t="shared" si="4"/>
        <v>54937.5723</v>
      </c>
      <c r="H23" s="15">
        <f t="shared" si="5"/>
        <v>22751</v>
      </c>
      <c r="I23" s="51" t="s">
        <v>106</v>
      </c>
      <c r="J23" s="52" t="s">
        <v>107</v>
      </c>
      <c r="K23" s="51">
        <v>22751</v>
      </c>
      <c r="L23" s="51" t="s">
        <v>108</v>
      </c>
      <c r="M23" s="52" t="s">
        <v>95</v>
      </c>
      <c r="N23" s="52" t="s">
        <v>78</v>
      </c>
      <c r="O23" s="53" t="s">
        <v>79</v>
      </c>
      <c r="P23" s="54" t="s">
        <v>109</v>
      </c>
    </row>
    <row r="24" spans="1:16" ht="12.75" customHeight="1" thickBot="1">
      <c r="A24" s="15" t="str">
        <f t="shared" si="0"/>
        <v>BAVM 212 </v>
      </c>
      <c r="B24" s="4" t="str">
        <f t="shared" si="1"/>
        <v>I</v>
      </c>
      <c r="C24" s="15">
        <f t="shared" si="2"/>
        <v>55060.4318</v>
      </c>
      <c r="D24" s="9" t="str">
        <f t="shared" si="3"/>
        <v>vis</v>
      </c>
      <c r="E24" s="50">
        <f>VLOOKUP(C24,A!C$21:E$967,3,FALSE)</f>
        <v>22894.03811172418</v>
      </c>
      <c r="F24" s="4" t="s">
        <v>61</v>
      </c>
      <c r="G24" s="9" t="str">
        <f t="shared" si="4"/>
        <v>55060.4318</v>
      </c>
      <c r="H24" s="15">
        <f t="shared" si="5"/>
        <v>22894</v>
      </c>
      <c r="I24" s="51" t="s">
        <v>110</v>
      </c>
      <c r="J24" s="52" t="s">
        <v>111</v>
      </c>
      <c r="K24" s="51">
        <v>22894</v>
      </c>
      <c r="L24" s="51" t="s">
        <v>112</v>
      </c>
      <c r="M24" s="52" t="s">
        <v>95</v>
      </c>
      <c r="N24" s="52" t="s">
        <v>113</v>
      </c>
      <c r="O24" s="53" t="s">
        <v>114</v>
      </c>
      <c r="P24" s="54" t="s">
        <v>109</v>
      </c>
    </row>
    <row r="25" spans="1:16" ht="12.75" customHeight="1" thickBot="1">
      <c r="A25" s="15" t="str">
        <f t="shared" si="0"/>
        <v>OEJV 0137 </v>
      </c>
      <c r="B25" s="4" t="str">
        <f t="shared" si="1"/>
        <v>II</v>
      </c>
      <c r="C25" s="15">
        <f t="shared" si="2"/>
        <v>55063.4357</v>
      </c>
      <c r="D25" s="9" t="str">
        <f t="shared" si="3"/>
        <v>vis</v>
      </c>
      <c r="E25" s="50" t="e">
        <f>VLOOKUP(C25,A!C$21:E$967,3,FALSE)</f>
        <v>#N/A</v>
      </c>
      <c r="F25" s="4" t="s">
        <v>61</v>
      </c>
      <c r="G25" s="9" t="str">
        <f t="shared" si="4"/>
        <v>55063.4357</v>
      </c>
      <c r="H25" s="15">
        <f t="shared" si="5"/>
        <v>22897.5</v>
      </c>
      <c r="I25" s="51" t="s">
        <v>115</v>
      </c>
      <c r="J25" s="52" t="s">
        <v>116</v>
      </c>
      <c r="K25" s="51" t="s">
        <v>117</v>
      </c>
      <c r="L25" s="51" t="s">
        <v>118</v>
      </c>
      <c r="M25" s="52" t="s">
        <v>95</v>
      </c>
      <c r="N25" s="52" t="s">
        <v>100</v>
      </c>
      <c r="O25" s="53" t="s">
        <v>101</v>
      </c>
      <c r="P25" s="54" t="s">
        <v>119</v>
      </c>
    </row>
    <row r="26" spans="1:16" ht="12.75" customHeight="1" thickBot="1">
      <c r="A26" s="15" t="str">
        <f t="shared" si="0"/>
        <v>OEJV 0137 </v>
      </c>
      <c r="B26" s="4" t="str">
        <f t="shared" si="1"/>
        <v>I</v>
      </c>
      <c r="C26" s="15">
        <f t="shared" si="2"/>
        <v>55377.4512</v>
      </c>
      <c r="D26" s="9" t="str">
        <f t="shared" si="3"/>
        <v>vis</v>
      </c>
      <c r="E26" s="50" t="e">
        <f>VLOOKUP(C26,A!C$21:E$967,3,FALSE)</f>
        <v>#N/A</v>
      </c>
      <c r="F26" s="4" t="s">
        <v>61</v>
      </c>
      <c r="G26" s="9" t="str">
        <f t="shared" si="4"/>
        <v>55377.4512</v>
      </c>
      <c r="H26" s="15">
        <f t="shared" si="5"/>
        <v>23263</v>
      </c>
      <c r="I26" s="51" t="s">
        <v>120</v>
      </c>
      <c r="J26" s="52" t="s">
        <v>121</v>
      </c>
      <c r="K26" s="51" t="s">
        <v>122</v>
      </c>
      <c r="L26" s="51" t="s">
        <v>123</v>
      </c>
      <c r="M26" s="52" t="s">
        <v>95</v>
      </c>
      <c r="N26" s="52" t="s">
        <v>100</v>
      </c>
      <c r="O26" s="53" t="s">
        <v>101</v>
      </c>
      <c r="P26" s="54" t="s">
        <v>119</v>
      </c>
    </row>
    <row r="27" spans="1:16" ht="12.75" customHeight="1" thickBot="1">
      <c r="A27" s="15" t="str">
        <f t="shared" si="0"/>
        <v>OEJV 0137 </v>
      </c>
      <c r="B27" s="4" t="str">
        <f t="shared" si="1"/>
        <v>II</v>
      </c>
      <c r="C27" s="15">
        <f t="shared" si="2"/>
        <v>55386.4655</v>
      </c>
      <c r="D27" s="9" t="str">
        <f t="shared" si="3"/>
        <v>vis</v>
      </c>
      <c r="E27" s="50" t="e">
        <f>VLOOKUP(C27,A!C$21:E$967,3,FALSE)</f>
        <v>#N/A</v>
      </c>
      <c r="F27" s="4" t="s">
        <v>61</v>
      </c>
      <c r="G27" s="9" t="str">
        <f t="shared" si="4"/>
        <v>55386.4655</v>
      </c>
      <c r="H27" s="15">
        <f t="shared" si="5"/>
        <v>23273.5</v>
      </c>
      <c r="I27" s="51" t="s">
        <v>124</v>
      </c>
      <c r="J27" s="52" t="s">
        <v>125</v>
      </c>
      <c r="K27" s="51" t="s">
        <v>126</v>
      </c>
      <c r="L27" s="51" t="s">
        <v>127</v>
      </c>
      <c r="M27" s="52" t="s">
        <v>95</v>
      </c>
      <c r="N27" s="52" t="s">
        <v>100</v>
      </c>
      <c r="O27" s="53" t="s">
        <v>101</v>
      </c>
      <c r="P27" s="54" t="s">
        <v>119</v>
      </c>
    </row>
    <row r="28" spans="2:6" ht="12.75">
      <c r="B28" s="4"/>
      <c r="F28" s="4"/>
    </row>
    <row r="29" spans="2:6" ht="12.75">
      <c r="B29" s="4"/>
      <c r="F29" s="4"/>
    </row>
    <row r="30" spans="2:6" ht="12.75">
      <c r="B30" s="4"/>
      <c r="F30" s="4"/>
    </row>
    <row r="31" spans="2:6" ht="12.75">
      <c r="B31" s="4"/>
      <c r="F31" s="4"/>
    </row>
    <row r="32" spans="2:6" ht="12.75">
      <c r="B32" s="4"/>
      <c r="F32" s="4"/>
    </row>
    <row r="33" spans="2:6" ht="12.75">
      <c r="B33" s="4"/>
      <c r="F33" s="4"/>
    </row>
    <row r="34" spans="2:6" ht="12.75">
      <c r="B34" s="4"/>
      <c r="F34" s="4"/>
    </row>
    <row r="35" spans="2:6" ht="12.75">
      <c r="B35" s="4"/>
      <c r="F35" s="4"/>
    </row>
    <row r="36" spans="2:6" ht="12.75">
      <c r="B36" s="4"/>
      <c r="F36" s="4"/>
    </row>
    <row r="37" spans="2:6" ht="12.75">
      <c r="B37" s="4"/>
      <c r="F37" s="4"/>
    </row>
    <row r="38" spans="2:6" ht="12.75">
      <c r="B38" s="4"/>
      <c r="F38" s="4"/>
    </row>
    <row r="39" spans="2:6" ht="12.75">
      <c r="B39" s="4"/>
      <c r="F39" s="4"/>
    </row>
    <row r="40" spans="2:6" ht="12.75">
      <c r="B40" s="4"/>
      <c r="F40" s="4"/>
    </row>
    <row r="41" spans="2:6" ht="12.75">
      <c r="B41" s="4"/>
      <c r="F41" s="4"/>
    </row>
    <row r="42" spans="2:6" ht="12.75">
      <c r="B42" s="4"/>
      <c r="F42" s="4"/>
    </row>
    <row r="43" spans="2:6" ht="12.75">
      <c r="B43" s="4"/>
      <c r="F43" s="4"/>
    </row>
    <row r="44" spans="2:6" ht="12.75">
      <c r="B44" s="4"/>
      <c r="F44" s="4"/>
    </row>
    <row r="45" spans="2:6" ht="12.75">
      <c r="B45" s="4"/>
      <c r="F45" s="4"/>
    </row>
    <row r="46" spans="2:6" ht="12.75">
      <c r="B46" s="4"/>
      <c r="F46" s="4"/>
    </row>
    <row r="47" spans="2:6" ht="12.75">
      <c r="B47" s="4"/>
      <c r="F47" s="4"/>
    </row>
    <row r="48" spans="2:6" ht="12.75">
      <c r="B48" s="4"/>
      <c r="F48" s="4"/>
    </row>
    <row r="49" spans="2:6" ht="12.75">
      <c r="B49" s="4"/>
      <c r="F49" s="4"/>
    </row>
    <row r="50" spans="2:6" ht="12.75">
      <c r="B50" s="4"/>
      <c r="F50" s="4"/>
    </row>
    <row r="51" spans="2:6" ht="12.75">
      <c r="B51" s="4"/>
      <c r="F51" s="4"/>
    </row>
    <row r="52" spans="2:6" ht="12.75">
      <c r="B52" s="4"/>
      <c r="F52" s="4"/>
    </row>
    <row r="53" spans="2:6" ht="12.75">
      <c r="B53" s="4"/>
      <c r="F53" s="4"/>
    </row>
    <row r="54" spans="2:6" ht="12.75">
      <c r="B54" s="4"/>
      <c r="F54" s="4"/>
    </row>
    <row r="55" spans="2:6" ht="12.75">
      <c r="B55" s="4"/>
      <c r="F55" s="4"/>
    </row>
    <row r="56" spans="2:6" ht="12.75">
      <c r="B56" s="4"/>
      <c r="F56" s="4"/>
    </row>
    <row r="57" spans="2:6" ht="12.75">
      <c r="B57" s="4"/>
      <c r="F57" s="4"/>
    </row>
    <row r="58" spans="2:6" ht="12.75">
      <c r="B58" s="4"/>
      <c r="F58" s="4"/>
    </row>
    <row r="59" spans="2:6" ht="12.75">
      <c r="B59" s="4"/>
      <c r="F59" s="4"/>
    </row>
    <row r="60" spans="2:6" ht="12.75">
      <c r="B60" s="4"/>
      <c r="F60" s="4"/>
    </row>
    <row r="61" spans="2:6" ht="12.75">
      <c r="B61" s="4"/>
      <c r="F61" s="4"/>
    </row>
    <row r="62" spans="2:6" ht="12.75">
      <c r="B62" s="4"/>
      <c r="F62" s="4"/>
    </row>
    <row r="63" spans="2:6" ht="12.75">
      <c r="B63" s="4"/>
      <c r="F63" s="4"/>
    </row>
    <row r="64" spans="2:6" ht="12.75">
      <c r="B64" s="4"/>
      <c r="F64" s="4"/>
    </row>
    <row r="65" spans="2:6" ht="12.75">
      <c r="B65" s="4"/>
      <c r="F65" s="4"/>
    </row>
    <row r="66" spans="2:6" ht="12.75">
      <c r="B66" s="4"/>
      <c r="F66" s="4"/>
    </row>
    <row r="67" spans="2:6" ht="12.75">
      <c r="B67" s="4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2:6" ht="12.75">
      <c r="B72" s="4"/>
      <c r="F72" s="4"/>
    </row>
    <row r="73" spans="2:6" ht="12.75">
      <c r="B73" s="4"/>
      <c r="F73" s="4"/>
    </row>
    <row r="74" spans="2:6" ht="12.75">
      <c r="B74" s="4"/>
      <c r="F74" s="4"/>
    </row>
    <row r="75" spans="2:6" ht="12.75">
      <c r="B75" s="4"/>
      <c r="F75" s="4"/>
    </row>
    <row r="76" spans="2:6" ht="12.75">
      <c r="B76" s="4"/>
      <c r="F76" s="4"/>
    </row>
    <row r="77" spans="2:6" ht="12.75">
      <c r="B77" s="4"/>
      <c r="F77" s="4"/>
    </row>
    <row r="78" spans="2:6" ht="12.75">
      <c r="B78" s="4"/>
      <c r="F78" s="4"/>
    </row>
    <row r="79" spans="2:6" ht="12.75">
      <c r="B79" s="4"/>
      <c r="F79" s="4"/>
    </row>
    <row r="80" spans="2:6" ht="12.75">
      <c r="B80" s="4"/>
      <c r="F80" s="4"/>
    </row>
    <row r="81" spans="2:6" ht="12.75">
      <c r="B81" s="4"/>
      <c r="F81" s="4"/>
    </row>
    <row r="82" spans="2:6" ht="12.75">
      <c r="B82" s="4"/>
      <c r="F82" s="4"/>
    </row>
    <row r="83" spans="2:6" ht="12.75">
      <c r="B83" s="4"/>
      <c r="F83" s="4"/>
    </row>
    <row r="84" spans="2:6" ht="12.75">
      <c r="B84" s="4"/>
      <c r="F84" s="4"/>
    </row>
    <row r="85" spans="2:6" ht="12.75">
      <c r="B85" s="4"/>
      <c r="F85" s="4"/>
    </row>
    <row r="86" spans="2:6" ht="12.75">
      <c r="B86" s="4"/>
      <c r="F86" s="4"/>
    </row>
    <row r="87" spans="2:6" ht="12.75">
      <c r="B87" s="4"/>
      <c r="F87" s="4"/>
    </row>
    <row r="88" spans="2:6" ht="12.75">
      <c r="B88" s="4"/>
      <c r="F88" s="4"/>
    </row>
    <row r="89" spans="2:6" ht="12.75">
      <c r="B89" s="4"/>
      <c r="F89" s="4"/>
    </row>
    <row r="90" spans="2:6" ht="12.75">
      <c r="B90" s="4"/>
      <c r="F90" s="4"/>
    </row>
    <row r="91" spans="2:6" ht="12.75">
      <c r="B91" s="4"/>
      <c r="F91" s="4"/>
    </row>
    <row r="92" spans="2:6" ht="12.75">
      <c r="B92" s="4"/>
      <c r="F92" s="4"/>
    </row>
    <row r="93" spans="2:6" ht="12.75">
      <c r="B93" s="4"/>
      <c r="F93" s="4"/>
    </row>
    <row r="94" spans="2:6" ht="12.75">
      <c r="B94" s="4"/>
      <c r="F94" s="4"/>
    </row>
    <row r="95" spans="2:6" ht="12.75">
      <c r="B95" s="4"/>
      <c r="F95" s="4"/>
    </row>
    <row r="96" spans="2:6" ht="12.75">
      <c r="B96" s="4"/>
      <c r="F96" s="4"/>
    </row>
    <row r="97" spans="2:6" ht="12.75">
      <c r="B97" s="4"/>
      <c r="F97" s="4"/>
    </row>
    <row r="98" spans="2:6" ht="12.75">
      <c r="B98" s="4"/>
      <c r="F98" s="4"/>
    </row>
    <row r="99" spans="2:6" ht="12.75">
      <c r="B99" s="4"/>
      <c r="F99" s="4"/>
    </row>
    <row r="100" spans="2:6" ht="12.75">
      <c r="B100" s="4"/>
      <c r="F100" s="4"/>
    </row>
    <row r="101" spans="2:6" ht="12.75">
      <c r="B101" s="4"/>
      <c r="F101" s="4"/>
    </row>
    <row r="102" spans="2:6" ht="12.75">
      <c r="B102" s="4"/>
      <c r="F102" s="4"/>
    </row>
    <row r="103" spans="2:6" ht="12.75">
      <c r="B103" s="4"/>
      <c r="F103" s="4"/>
    </row>
    <row r="104" spans="2:6" ht="12.75">
      <c r="B104" s="4"/>
      <c r="F104" s="4"/>
    </row>
    <row r="105" spans="2:6" ht="12.75">
      <c r="B105" s="4"/>
      <c r="F105" s="4"/>
    </row>
    <row r="106" spans="2:6" ht="12.75">
      <c r="B106" s="4"/>
      <c r="F106" s="4"/>
    </row>
    <row r="107" spans="2:6" ht="12.75">
      <c r="B107" s="4"/>
      <c r="F107" s="4"/>
    </row>
    <row r="108" spans="2:6" ht="12.75">
      <c r="B108" s="4"/>
      <c r="F108" s="4"/>
    </row>
    <row r="109" spans="2:6" ht="12.75">
      <c r="B109" s="4"/>
      <c r="F109" s="4"/>
    </row>
    <row r="110" spans="2:6" ht="12.75">
      <c r="B110" s="4"/>
      <c r="F110" s="4"/>
    </row>
    <row r="111" spans="2:6" ht="12.75">
      <c r="B111" s="4"/>
      <c r="F111" s="4"/>
    </row>
    <row r="112" spans="2:6" ht="12.75">
      <c r="B112" s="4"/>
      <c r="F112" s="4"/>
    </row>
    <row r="113" spans="2:6" ht="12.75">
      <c r="B113" s="4"/>
      <c r="F113" s="4"/>
    </row>
    <row r="114" spans="2:6" ht="12.75">
      <c r="B114" s="4"/>
      <c r="F114" s="4"/>
    </row>
    <row r="115" spans="2:6" ht="12.75">
      <c r="B115" s="4"/>
      <c r="F115" s="4"/>
    </row>
    <row r="116" spans="2:6" ht="12.75">
      <c r="B116" s="4"/>
      <c r="F116" s="4"/>
    </row>
    <row r="117" spans="2:6" ht="12.75">
      <c r="B117" s="4"/>
      <c r="F117" s="4"/>
    </row>
    <row r="118" spans="2:6" ht="12.75">
      <c r="B118" s="4"/>
      <c r="F118" s="4"/>
    </row>
    <row r="119" spans="2:6" ht="12.75">
      <c r="B119" s="4"/>
      <c r="F119" s="4"/>
    </row>
    <row r="120" spans="2:6" ht="12.75">
      <c r="B120" s="4"/>
      <c r="F120" s="4"/>
    </row>
    <row r="121" spans="2:6" ht="12.75">
      <c r="B121" s="4"/>
      <c r="F121" s="4"/>
    </row>
    <row r="122" spans="2:6" ht="12.75">
      <c r="B122" s="4"/>
      <c r="F122" s="4"/>
    </row>
    <row r="123" spans="2:6" ht="12.75">
      <c r="B123" s="4"/>
      <c r="F123" s="4"/>
    </row>
    <row r="124" spans="2:6" ht="12.75">
      <c r="B124" s="4"/>
      <c r="F124" s="4"/>
    </row>
    <row r="125" spans="2:6" ht="12.75">
      <c r="B125" s="4"/>
      <c r="F125" s="4"/>
    </row>
    <row r="126" spans="2:6" ht="12.75">
      <c r="B126" s="4"/>
      <c r="F126" s="4"/>
    </row>
    <row r="127" spans="2:6" ht="12.75">
      <c r="B127" s="4"/>
      <c r="F127" s="4"/>
    </row>
    <row r="128" spans="2:6" ht="12.75">
      <c r="B128" s="4"/>
      <c r="F128" s="4"/>
    </row>
    <row r="129" spans="2:6" ht="12.75">
      <c r="B129" s="4"/>
      <c r="F129" s="4"/>
    </row>
    <row r="130" spans="2:6" ht="12.75">
      <c r="B130" s="4"/>
      <c r="F130" s="4"/>
    </row>
    <row r="131" spans="2:6" ht="12.75">
      <c r="B131" s="4"/>
      <c r="F131" s="4"/>
    </row>
    <row r="132" spans="2:6" ht="12.75">
      <c r="B132" s="4"/>
      <c r="F132" s="4"/>
    </row>
    <row r="133" spans="2:6" ht="12.75">
      <c r="B133" s="4"/>
      <c r="F133" s="4"/>
    </row>
    <row r="134" spans="2:6" ht="12.75">
      <c r="B134" s="4"/>
      <c r="F134" s="4"/>
    </row>
    <row r="135" spans="2:6" ht="12.75">
      <c r="B135" s="4"/>
      <c r="F135" s="4"/>
    </row>
    <row r="136" spans="2:6" ht="12.75">
      <c r="B136" s="4"/>
      <c r="F136" s="4"/>
    </row>
    <row r="137" spans="2:6" ht="12.75">
      <c r="B137" s="4"/>
      <c r="F137" s="4"/>
    </row>
    <row r="138" spans="2:6" ht="12.75">
      <c r="B138" s="4"/>
      <c r="F138" s="4"/>
    </row>
    <row r="139" spans="2:6" ht="12.75">
      <c r="B139" s="4"/>
      <c r="F139" s="4"/>
    </row>
    <row r="140" spans="2:6" ht="12.75">
      <c r="B140" s="4"/>
      <c r="F140" s="4"/>
    </row>
    <row r="141" spans="2:6" ht="12.75">
      <c r="B141" s="4"/>
      <c r="F141" s="4"/>
    </row>
    <row r="142" spans="2:6" ht="12.75">
      <c r="B142" s="4"/>
      <c r="F142" s="4"/>
    </row>
    <row r="143" spans="2:6" ht="12.75">
      <c r="B143" s="4"/>
      <c r="F143" s="4"/>
    </row>
    <row r="144" spans="2:6" ht="12.75">
      <c r="B144" s="4"/>
      <c r="F144" s="4"/>
    </row>
    <row r="145" spans="2:6" ht="12.75">
      <c r="B145" s="4"/>
      <c r="F145" s="4"/>
    </row>
    <row r="146" spans="2:6" ht="12.75">
      <c r="B146" s="4"/>
      <c r="F146" s="4"/>
    </row>
    <row r="147" spans="2:6" ht="12.75">
      <c r="B147" s="4"/>
      <c r="F147" s="4"/>
    </row>
    <row r="148" spans="2:6" ht="12.75">
      <c r="B148" s="4"/>
      <c r="F148" s="4"/>
    </row>
    <row r="149" spans="2:6" ht="12.75">
      <c r="B149" s="4"/>
      <c r="F149" s="4"/>
    </row>
    <row r="150" spans="2:6" ht="12.75">
      <c r="B150" s="4"/>
      <c r="F150" s="4"/>
    </row>
    <row r="151" spans="2:6" ht="12.75">
      <c r="B151" s="4"/>
      <c r="F151" s="4"/>
    </row>
    <row r="152" spans="2:6" ht="12.75">
      <c r="B152" s="4"/>
      <c r="F152" s="4"/>
    </row>
    <row r="153" spans="2:6" ht="12.75">
      <c r="B153" s="4"/>
      <c r="F153" s="4"/>
    </row>
    <row r="154" spans="2:6" ht="12.75">
      <c r="B154" s="4"/>
      <c r="F154" s="4"/>
    </row>
    <row r="155" spans="2:6" ht="12.75">
      <c r="B155" s="4"/>
      <c r="F155" s="4"/>
    </row>
    <row r="156" spans="2:6" ht="12.75">
      <c r="B156" s="4"/>
      <c r="F156" s="4"/>
    </row>
    <row r="157" spans="2:6" ht="12.75">
      <c r="B157" s="4"/>
      <c r="F157" s="4"/>
    </row>
    <row r="158" spans="2:6" ht="12.75">
      <c r="B158" s="4"/>
      <c r="F158" s="4"/>
    </row>
    <row r="159" spans="2:6" ht="12.75">
      <c r="B159" s="4"/>
      <c r="F159" s="4"/>
    </row>
    <row r="160" spans="2:6" ht="12.75">
      <c r="B160" s="4"/>
      <c r="F160" s="4"/>
    </row>
    <row r="161" spans="2:6" ht="12.75">
      <c r="B161" s="4"/>
      <c r="F161" s="4"/>
    </row>
    <row r="162" spans="2:6" ht="12.75">
      <c r="B162" s="4"/>
      <c r="F162" s="4"/>
    </row>
    <row r="163" spans="2:6" ht="12.75">
      <c r="B163" s="4"/>
      <c r="F163" s="4"/>
    </row>
    <row r="164" spans="2:6" ht="12.75">
      <c r="B164" s="4"/>
      <c r="F164" s="4"/>
    </row>
    <row r="165" spans="2:6" ht="12.75">
      <c r="B165" s="4"/>
      <c r="F165" s="4"/>
    </row>
    <row r="166" spans="2:6" ht="12.75">
      <c r="B166" s="4"/>
      <c r="F166" s="4"/>
    </row>
    <row r="167" spans="2:6" ht="12.75">
      <c r="B167" s="4"/>
      <c r="F167" s="4"/>
    </row>
    <row r="168" spans="2:6" ht="12.75">
      <c r="B168" s="4"/>
      <c r="F168" s="4"/>
    </row>
    <row r="169" spans="2:6" ht="12.75">
      <c r="B169" s="4"/>
      <c r="F169" s="4"/>
    </row>
    <row r="170" spans="2:6" ht="12.75">
      <c r="B170" s="4"/>
      <c r="F170" s="4"/>
    </row>
    <row r="171" spans="2:6" ht="12.75">
      <c r="B171" s="4"/>
      <c r="F171" s="4"/>
    </row>
    <row r="172" spans="2:6" ht="12.75">
      <c r="B172" s="4"/>
      <c r="F172" s="4"/>
    </row>
    <row r="173" spans="2:6" ht="12.75">
      <c r="B173" s="4"/>
      <c r="F173" s="4"/>
    </row>
    <row r="174" spans="2:6" ht="12.75">
      <c r="B174" s="4"/>
      <c r="F174" s="4"/>
    </row>
    <row r="175" spans="2:6" ht="12.75">
      <c r="B175" s="4"/>
      <c r="F175" s="4"/>
    </row>
    <row r="176" spans="2:6" ht="12.75">
      <c r="B176" s="4"/>
      <c r="F176" s="4"/>
    </row>
    <row r="177" spans="2:6" ht="12.75">
      <c r="B177" s="4"/>
      <c r="F177" s="4"/>
    </row>
    <row r="178" spans="2:6" ht="12.75">
      <c r="B178" s="4"/>
      <c r="F178" s="4"/>
    </row>
    <row r="179" spans="2:6" ht="12.75">
      <c r="B179" s="4"/>
      <c r="F179" s="4"/>
    </row>
    <row r="180" spans="2:6" ht="12.75">
      <c r="B180" s="4"/>
      <c r="F180" s="4"/>
    </row>
    <row r="181" spans="2:6" ht="12.75">
      <c r="B181" s="4"/>
      <c r="F181" s="4"/>
    </row>
    <row r="182" spans="2:6" ht="12.75">
      <c r="B182" s="4"/>
      <c r="F182" s="4"/>
    </row>
    <row r="183" spans="2:6" ht="12.75">
      <c r="B183" s="4"/>
      <c r="F183" s="4"/>
    </row>
    <row r="184" spans="2:6" ht="12.75">
      <c r="B184" s="4"/>
      <c r="F184" s="4"/>
    </row>
    <row r="185" spans="2:6" ht="12.75">
      <c r="B185" s="4"/>
      <c r="F185" s="4"/>
    </row>
    <row r="186" spans="2:6" ht="12.75">
      <c r="B186" s="4"/>
      <c r="F186" s="4"/>
    </row>
    <row r="187" spans="2:6" ht="12.75">
      <c r="B187" s="4"/>
      <c r="F187" s="4"/>
    </row>
    <row r="188" spans="2:6" ht="12.75">
      <c r="B188" s="4"/>
      <c r="F188" s="4"/>
    </row>
    <row r="189" spans="2:6" ht="12.75">
      <c r="B189" s="4"/>
      <c r="F189" s="4"/>
    </row>
    <row r="190" spans="2:6" ht="12.75">
      <c r="B190" s="4"/>
      <c r="F190" s="4"/>
    </row>
    <row r="191" spans="2:6" ht="12.75">
      <c r="B191" s="4"/>
      <c r="F191" s="4"/>
    </row>
    <row r="192" spans="2:6" ht="12.75">
      <c r="B192" s="4"/>
      <c r="F192" s="4"/>
    </row>
    <row r="193" spans="2:6" ht="12.75">
      <c r="B193" s="4"/>
      <c r="F193" s="4"/>
    </row>
    <row r="194" spans="2:6" ht="12.75">
      <c r="B194" s="4"/>
      <c r="F194" s="4"/>
    </row>
    <row r="195" spans="2:6" ht="12.75">
      <c r="B195" s="4"/>
      <c r="F195" s="4"/>
    </row>
    <row r="196" spans="2:6" ht="12.75">
      <c r="B196" s="4"/>
      <c r="F196" s="4"/>
    </row>
    <row r="197" spans="2:6" ht="12.75">
      <c r="B197" s="4"/>
      <c r="F197" s="4"/>
    </row>
    <row r="198" spans="2:6" ht="12.75">
      <c r="B198" s="4"/>
      <c r="F198" s="4"/>
    </row>
    <row r="199" spans="2:6" ht="12.75">
      <c r="B199" s="4"/>
      <c r="F199" s="4"/>
    </row>
    <row r="200" spans="2:6" ht="12.75">
      <c r="B200" s="4"/>
      <c r="F200" s="4"/>
    </row>
    <row r="201" spans="2:6" ht="12.75">
      <c r="B201" s="4"/>
      <c r="F201" s="4"/>
    </row>
    <row r="202" spans="2:6" ht="12.75">
      <c r="B202" s="4"/>
      <c r="F202" s="4"/>
    </row>
    <row r="203" spans="2:6" ht="12.75">
      <c r="B203" s="4"/>
      <c r="F203" s="4"/>
    </row>
    <row r="204" spans="2:6" ht="12.75">
      <c r="B204" s="4"/>
      <c r="F204" s="4"/>
    </row>
    <row r="205" spans="2:6" ht="12.75">
      <c r="B205" s="4"/>
      <c r="F205" s="4"/>
    </row>
    <row r="206" spans="2:6" ht="12.75">
      <c r="B206" s="4"/>
      <c r="F206" s="4"/>
    </row>
    <row r="207" spans="2:6" ht="12.75">
      <c r="B207" s="4"/>
      <c r="F207" s="4"/>
    </row>
    <row r="208" spans="2:6" ht="12.75">
      <c r="B208" s="4"/>
      <c r="F208" s="4"/>
    </row>
    <row r="209" spans="2:6" ht="12.75">
      <c r="B209" s="4"/>
      <c r="F209" s="4"/>
    </row>
    <row r="210" spans="2:6" ht="12.75">
      <c r="B210" s="4"/>
      <c r="F210" s="4"/>
    </row>
    <row r="211" spans="2:6" ht="12.75">
      <c r="B211" s="4"/>
      <c r="F211" s="4"/>
    </row>
    <row r="212" spans="2:6" ht="12.75">
      <c r="B212" s="4"/>
      <c r="F212" s="4"/>
    </row>
    <row r="213" spans="2:6" ht="12.75">
      <c r="B213" s="4"/>
      <c r="F213" s="4"/>
    </row>
    <row r="214" spans="2:6" ht="12.75">
      <c r="B214" s="4"/>
      <c r="F214" s="4"/>
    </row>
    <row r="215" spans="2:6" ht="12.75">
      <c r="B215" s="4"/>
      <c r="F215" s="4"/>
    </row>
    <row r="216" spans="2:6" ht="12.75">
      <c r="B216" s="4"/>
      <c r="F216" s="4"/>
    </row>
    <row r="217" spans="2:6" ht="12.75">
      <c r="B217" s="4"/>
      <c r="F217" s="4"/>
    </row>
    <row r="218" spans="2:6" ht="12.75">
      <c r="B218" s="4"/>
      <c r="F218" s="4"/>
    </row>
    <row r="219" spans="2:6" ht="12.75">
      <c r="B219" s="4"/>
      <c r="F219" s="4"/>
    </row>
    <row r="220" spans="2:6" ht="12.75">
      <c r="B220" s="4"/>
      <c r="F220" s="4"/>
    </row>
    <row r="221" spans="2:6" ht="12.75">
      <c r="B221" s="4"/>
      <c r="F221" s="4"/>
    </row>
    <row r="222" spans="2:6" ht="12.75">
      <c r="B222" s="4"/>
      <c r="F222" s="4"/>
    </row>
    <row r="223" spans="2:6" ht="12.75">
      <c r="B223" s="4"/>
      <c r="F223" s="4"/>
    </row>
    <row r="224" spans="2:6" ht="12.75">
      <c r="B224" s="4"/>
      <c r="F224" s="4"/>
    </row>
    <row r="225" spans="2:6" ht="12.75">
      <c r="B225" s="4"/>
      <c r="F225" s="4"/>
    </row>
    <row r="226" spans="2:6" ht="12.75">
      <c r="B226" s="4"/>
      <c r="F226" s="4"/>
    </row>
    <row r="227" spans="2:6" ht="12.75">
      <c r="B227" s="4"/>
      <c r="F227" s="4"/>
    </row>
    <row r="228" spans="2:6" ht="12.75">
      <c r="B228" s="4"/>
      <c r="F228" s="4"/>
    </row>
    <row r="229" spans="2:6" ht="12.75">
      <c r="B229" s="4"/>
      <c r="F229" s="4"/>
    </row>
    <row r="230" spans="2:6" ht="12.75">
      <c r="B230" s="4"/>
      <c r="F230" s="4"/>
    </row>
    <row r="231" spans="2:6" ht="12.75">
      <c r="B231" s="4"/>
      <c r="F231" s="4"/>
    </row>
    <row r="232" spans="2:6" ht="12.75">
      <c r="B232" s="4"/>
      <c r="F232" s="4"/>
    </row>
    <row r="233" spans="2:6" ht="12.75">
      <c r="B233" s="4"/>
      <c r="F233" s="4"/>
    </row>
    <row r="234" spans="2:6" ht="12.75">
      <c r="B234" s="4"/>
      <c r="F234" s="4"/>
    </row>
    <row r="235" spans="2:6" ht="12.75">
      <c r="B235" s="4"/>
      <c r="F235" s="4"/>
    </row>
    <row r="236" spans="2:6" ht="12.75">
      <c r="B236" s="4"/>
      <c r="F236" s="4"/>
    </row>
    <row r="237" spans="2:6" ht="12.75">
      <c r="B237" s="4"/>
      <c r="F237" s="4"/>
    </row>
    <row r="238" spans="2:6" ht="12.75">
      <c r="B238" s="4"/>
      <c r="F238" s="4"/>
    </row>
    <row r="239" spans="2:6" ht="12.75">
      <c r="B239" s="4"/>
      <c r="F239" s="4"/>
    </row>
    <row r="240" spans="2:6" ht="12.75">
      <c r="B240" s="4"/>
      <c r="F240" s="4"/>
    </row>
    <row r="241" spans="2:6" ht="12.75">
      <c r="B241" s="4"/>
      <c r="F241" s="4"/>
    </row>
    <row r="242" spans="2:6" ht="12.75">
      <c r="B242" s="4"/>
      <c r="F242" s="4"/>
    </row>
    <row r="243" spans="2:6" ht="12.75">
      <c r="B243" s="4"/>
      <c r="F243" s="4"/>
    </row>
    <row r="244" spans="2:6" ht="12.75">
      <c r="B244" s="4"/>
      <c r="F244" s="4"/>
    </row>
    <row r="245" spans="2:6" ht="12.75">
      <c r="B245" s="4"/>
      <c r="F245" s="4"/>
    </row>
    <row r="246" spans="2:6" ht="12.75">
      <c r="B246" s="4"/>
      <c r="F246" s="4"/>
    </row>
    <row r="247" spans="2:6" ht="12.75">
      <c r="B247" s="4"/>
      <c r="F247" s="4"/>
    </row>
    <row r="248" spans="2:6" ht="12.75">
      <c r="B248" s="4"/>
      <c r="F248" s="4"/>
    </row>
    <row r="249" spans="2:6" ht="12.75">
      <c r="B249" s="4"/>
      <c r="F249" s="4"/>
    </row>
    <row r="250" spans="2:6" ht="12.75">
      <c r="B250" s="4"/>
      <c r="F250" s="4"/>
    </row>
    <row r="251" spans="2:6" ht="12.75">
      <c r="B251" s="4"/>
      <c r="F251" s="4"/>
    </row>
    <row r="252" spans="2:6" ht="12.75">
      <c r="B252" s="4"/>
      <c r="F252" s="4"/>
    </row>
    <row r="253" spans="2:6" ht="12.75">
      <c r="B253" s="4"/>
      <c r="F253" s="4"/>
    </row>
    <row r="254" spans="2:6" ht="12.75">
      <c r="B254" s="4"/>
      <c r="F254" s="4"/>
    </row>
    <row r="255" spans="2:6" ht="12.75">
      <c r="B255" s="4"/>
      <c r="F255" s="4"/>
    </row>
    <row r="256" spans="2:6" ht="12.75">
      <c r="B256" s="4"/>
      <c r="F256" s="4"/>
    </row>
    <row r="257" spans="2:6" ht="12.75">
      <c r="B257" s="4"/>
      <c r="F257" s="4"/>
    </row>
    <row r="258" spans="2:6" ht="12.75">
      <c r="B258" s="4"/>
      <c r="F258" s="4"/>
    </row>
    <row r="259" spans="2:6" ht="12.75">
      <c r="B259" s="4"/>
      <c r="F259" s="4"/>
    </row>
    <row r="260" spans="2:6" ht="12.75">
      <c r="B260" s="4"/>
      <c r="F260" s="4"/>
    </row>
    <row r="261" spans="2:6" ht="12.75">
      <c r="B261" s="4"/>
      <c r="F261" s="4"/>
    </row>
    <row r="262" spans="2:6" ht="12.75">
      <c r="B262" s="4"/>
      <c r="F262" s="4"/>
    </row>
    <row r="263" spans="2:6" ht="12.75">
      <c r="B263" s="4"/>
      <c r="F263" s="4"/>
    </row>
    <row r="264" spans="2:6" ht="12.75">
      <c r="B264" s="4"/>
      <c r="F264" s="4"/>
    </row>
    <row r="265" spans="2:6" ht="12.75">
      <c r="B265" s="4"/>
      <c r="F265" s="4"/>
    </row>
    <row r="266" spans="2:6" ht="12.75">
      <c r="B266" s="4"/>
      <c r="F266" s="4"/>
    </row>
    <row r="267" spans="2:6" ht="12.75">
      <c r="B267" s="4"/>
      <c r="F267" s="4"/>
    </row>
    <row r="268" spans="2:6" ht="12.75">
      <c r="B268" s="4"/>
      <c r="F268" s="4"/>
    </row>
    <row r="269" spans="2:6" ht="12.75">
      <c r="B269" s="4"/>
      <c r="F269" s="4"/>
    </row>
    <row r="270" spans="2:6" ht="12.75">
      <c r="B270" s="4"/>
      <c r="F270" s="4"/>
    </row>
    <row r="271" spans="2:6" ht="12.75">
      <c r="B271" s="4"/>
      <c r="F271" s="4"/>
    </row>
    <row r="272" spans="2:6" ht="12.75">
      <c r="B272" s="4"/>
      <c r="F272" s="4"/>
    </row>
    <row r="273" spans="2:6" ht="12.75">
      <c r="B273" s="4"/>
      <c r="F273" s="4"/>
    </row>
    <row r="274" spans="2:6" ht="12.75">
      <c r="B274" s="4"/>
      <c r="F274" s="4"/>
    </row>
    <row r="275" spans="2:6" ht="12.75">
      <c r="B275" s="4"/>
      <c r="F275" s="4"/>
    </row>
    <row r="276" spans="2:6" ht="12.75">
      <c r="B276" s="4"/>
      <c r="F276" s="4"/>
    </row>
    <row r="277" spans="2:6" ht="12.75">
      <c r="B277" s="4"/>
      <c r="F277" s="4"/>
    </row>
    <row r="278" spans="2:6" ht="12.75">
      <c r="B278" s="4"/>
      <c r="F278" s="4"/>
    </row>
    <row r="279" spans="2:6" ht="12.75">
      <c r="B279" s="4"/>
      <c r="F279" s="4"/>
    </row>
    <row r="280" spans="2:6" ht="12.75">
      <c r="B280" s="4"/>
      <c r="F280" s="4"/>
    </row>
    <row r="281" spans="2:6" ht="12.75">
      <c r="B281" s="4"/>
      <c r="F281" s="4"/>
    </row>
    <row r="282" spans="2:6" ht="12.75">
      <c r="B282" s="4"/>
      <c r="F282" s="4"/>
    </row>
    <row r="283" spans="2:6" ht="12.75">
      <c r="B283" s="4"/>
      <c r="F283" s="4"/>
    </row>
    <row r="284" spans="2:6" ht="12.75">
      <c r="B284" s="4"/>
      <c r="F284" s="4"/>
    </row>
    <row r="285" spans="2:6" ht="12.75">
      <c r="B285" s="4"/>
      <c r="F285" s="4"/>
    </row>
    <row r="286" spans="2:6" ht="12.75">
      <c r="B286" s="4"/>
      <c r="F286" s="4"/>
    </row>
    <row r="287" spans="2:6" ht="12.75">
      <c r="B287" s="4"/>
      <c r="F287" s="4"/>
    </row>
    <row r="288" spans="2:6" ht="12.75">
      <c r="B288" s="4"/>
      <c r="F288" s="4"/>
    </row>
    <row r="289" spans="2:6" ht="12.75">
      <c r="B289" s="4"/>
      <c r="F289" s="4"/>
    </row>
    <row r="290" spans="2:6" ht="12.75">
      <c r="B290" s="4"/>
      <c r="F290" s="4"/>
    </row>
    <row r="291" spans="2:6" ht="12.75">
      <c r="B291" s="4"/>
      <c r="F291" s="4"/>
    </row>
    <row r="292" spans="2:6" ht="12.75">
      <c r="B292" s="4"/>
      <c r="F292" s="4"/>
    </row>
    <row r="293" spans="2:6" ht="12.75">
      <c r="B293" s="4"/>
      <c r="F293" s="4"/>
    </row>
    <row r="294" spans="2:6" ht="12.75">
      <c r="B294" s="4"/>
      <c r="F294" s="4"/>
    </row>
    <row r="295" spans="2:6" ht="12.75">
      <c r="B295" s="4"/>
      <c r="F295" s="4"/>
    </row>
    <row r="296" spans="2:6" ht="12.75">
      <c r="B296" s="4"/>
      <c r="F296" s="4"/>
    </row>
    <row r="297" spans="2:6" ht="12.75">
      <c r="B297" s="4"/>
      <c r="F297" s="4"/>
    </row>
    <row r="298" spans="2:6" ht="12.75">
      <c r="B298" s="4"/>
      <c r="F298" s="4"/>
    </row>
    <row r="299" spans="2:6" ht="12.75">
      <c r="B299" s="4"/>
      <c r="F299" s="4"/>
    </row>
    <row r="300" spans="2:6" ht="12.75">
      <c r="B300" s="4"/>
      <c r="F300" s="4"/>
    </row>
    <row r="301" spans="2:6" ht="12.75">
      <c r="B301" s="4"/>
      <c r="F301" s="4"/>
    </row>
    <row r="302" spans="2:6" ht="12.75">
      <c r="B302" s="4"/>
      <c r="F302" s="4"/>
    </row>
    <row r="303" spans="2:6" ht="12.75">
      <c r="B303" s="4"/>
      <c r="F303" s="4"/>
    </row>
    <row r="304" spans="2:6" ht="12.75">
      <c r="B304" s="4"/>
      <c r="F304" s="4"/>
    </row>
    <row r="305" spans="2:6" ht="12.75">
      <c r="B305" s="4"/>
      <c r="F305" s="4"/>
    </row>
    <row r="306" spans="2:6" ht="12.75">
      <c r="B306" s="4"/>
      <c r="F306" s="4"/>
    </row>
    <row r="307" spans="2:6" ht="12.75">
      <c r="B307" s="4"/>
      <c r="F307" s="4"/>
    </row>
    <row r="308" spans="2:6" ht="12.75">
      <c r="B308" s="4"/>
      <c r="F308" s="4"/>
    </row>
    <row r="309" spans="2:6" ht="12.75">
      <c r="B309" s="4"/>
      <c r="F309" s="4"/>
    </row>
    <row r="310" spans="2:6" ht="12.75">
      <c r="B310" s="4"/>
      <c r="F310" s="4"/>
    </row>
    <row r="311" spans="2:6" ht="12.75">
      <c r="B311" s="4"/>
      <c r="F311" s="4"/>
    </row>
    <row r="312" spans="2:6" ht="12.75">
      <c r="B312" s="4"/>
      <c r="F312" s="4"/>
    </row>
    <row r="313" spans="2:6" ht="12.75">
      <c r="B313" s="4"/>
      <c r="F313" s="4"/>
    </row>
    <row r="314" spans="2:6" ht="12.75">
      <c r="B314" s="4"/>
      <c r="F314" s="4"/>
    </row>
    <row r="315" spans="2:6" ht="12.75">
      <c r="B315" s="4"/>
      <c r="F315" s="4"/>
    </row>
    <row r="316" spans="2:6" ht="12.75">
      <c r="B316" s="4"/>
      <c r="F316" s="4"/>
    </row>
    <row r="317" spans="2:6" ht="12.75">
      <c r="B317" s="4"/>
      <c r="F317" s="4"/>
    </row>
    <row r="318" spans="2:6" ht="12.75">
      <c r="B318" s="4"/>
      <c r="F318" s="4"/>
    </row>
    <row r="319" spans="2:6" ht="12.75">
      <c r="B319" s="4"/>
      <c r="F319" s="4"/>
    </row>
    <row r="320" spans="2:6" ht="12.75">
      <c r="B320" s="4"/>
      <c r="F320" s="4"/>
    </row>
    <row r="321" spans="2:6" ht="12.75">
      <c r="B321" s="4"/>
      <c r="F321" s="4"/>
    </row>
    <row r="322" spans="2:6" ht="12.75">
      <c r="B322" s="4"/>
      <c r="F322" s="4"/>
    </row>
    <row r="323" spans="2:6" ht="12.75">
      <c r="B323" s="4"/>
      <c r="F323" s="4"/>
    </row>
    <row r="324" spans="2:6" ht="12.75">
      <c r="B324" s="4"/>
      <c r="F324" s="4"/>
    </row>
    <row r="325" spans="2:6" ht="12.75">
      <c r="B325" s="4"/>
      <c r="F325" s="4"/>
    </row>
    <row r="326" spans="2:6" ht="12.75">
      <c r="B326" s="4"/>
      <c r="F326" s="4"/>
    </row>
    <row r="327" spans="2:6" ht="12.75">
      <c r="B327" s="4"/>
      <c r="F327" s="4"/>
    </row>
    <row r="328" spans="2:6" ht="12.75">
      <c r="B328" s="4"/>
      <c r="F328" s="4"/>
    </row>
    <row r="329" spans="2:6" ht="12.75">
      <c r="B329" s="4"/>
      <c r="F329" s="4"/>
    </row>
    <row r="330" spans="2:6" ht="12.75">
      <c r="B330" s="4"/>
      <c r="F330" s="4"/>
    </row>
    <row r="331" spans="2:6" ht="12.75">
      <c r="B331" s="4"/>
      <c r="F331" s="4"/>
    </row>
    <row r="332" spans="2:6" ht="12.75">
      <c r="B332" s="4"/>
      <c r="F332" s="4"/>
    </row>
    <row r="333" spans="2:6" ht="12.75">
      <c r="B333" s="4"/>
      <c r="F333" s="4"/>
    </row>
    <row r="334" spans="2:6" ht="12.75">
      <c r="B334" s="4"/>
      <c r="F334" s="4"/>
    </row>
    <row r="335" spans="2:6" ht="12.75">
      <c r="B335" s="4"/>
      <c r="F335" s="4"/>
    </row>
    <row r="336" spans="2:6" ht="12.75">
      <c r="B336" s="4"/>
      <c r="F336" s="4"/>
    </row>
    <row r="337" spans="2:6" ht="12.75">
      <c r="B337" s="4"/>
      <c r="F337" s="4"/>
    </row>
    <row r="338" spans="2:6" ht="12.75">
      <c r="B338" s="4"/>
      <c r="F338" s="4"/>
    </row>
    <row r="339" spans="2:6" ht="12.75">
      <c r="B339" s="4"/>
      <c r="F339" s="4"/>
    </row>
    <row r="340" spans="2:6" ht="12.75">
      <c r="B340" s="4"/>
      <c r="F340" s="4"/>
    </row>
    <row r="341" spans="2:6" ht="12.75">
      <c r="B341" s="4"/>
      <c r="F341" s="4"/>
    </row>
    <row r="342" spans="2:6" ht="12.75">
      <c r="B342" s="4"/>
      <c r="F342" s="4"/>
    </row>
    <row r="343" spans="2:6" ht="12.75">
      <c r="B343" s="4"/>
      <c r="F343" s="4"/>
    </row>
    <row r="344" spans="2:6" ht="12.75">
      <c r="B344" s="4"/>
      <c r="F344" s="4"/>
    </row>
    <row r="345" spans="2:6" ht="12.75">
      <c r="B345" s="4"/>
      <c r="F345" s="4"/>
    </row>
    <row r="346" spans="2:6" ht="12.75">
      <c r="B346" s="4"/>
      <c r="F346" s="4"/>
    </row>
    <row r="347" spans="2:6" ht="12.75">
      <c r="B347" s="4"/>
      <c r="F347" s="4"/>
    </row>
    <row r="348" spans="2:6" ht="12.75">
      <c r="B348" s="4"/>
      <c r="F348" s="4"/>
    </row>
    <row r="349" spans="2:6" ht="12.75">
      <c r="B349" s="4"/>
      <c r="F349" s="4"/>
    </row>
    <row r="350" spans="2:6" ht="12.75">
      <c r="B350" s="4"/>
      <c r="F350" s="4"/>
    </row>
    <row r="351" spans="2:6" ht="12.75">
      <c r="B351" s="4"/>
      <c r="F351" s="4"/>
    </row>
    <row r="352" spans="2:6" ht="12.75">
      <c r="B352" s="4"/>
      <c r="F352" s="4"/>
    </row>
    <row r="353" spans="2:6" ht="12.75">
      <c r="B353" s="4"/>
      <c r="F353" s="4"/>
    </row>
    <row r="354" spans="2:6" ht="12.75">
      <c r="B354" s="4"/>
      <c r="F354" s="4"/>
    </row>
    <row r="355" spans="2:6" ht="12.75">
      <c r="B355" s="4"/>
      <c r="F355" s="4"/>
    </row>
    <row r="356" spans="2:6" ht="12.75">
      <c r="B356" s="4"/>
      <c r="F356" s="4"/>
    </row>
    <row r="357" spans="2:6" ht="12.75">
      <c r="B357" s="4"/>
      <c r="F357" s="4"/>
    </row>
    <row r="358" spans="2:6" ht="12.75">
      <c r="B358" s="4"/>
      <c r="F358" s="4"/>
    </row>
    <row r="359" spans="2:6" ht="12.75">
      <c r="B359" s="4"/>
      <c r="F359" s="4"/>
    </row>
    <row r="360" spans="2:6" ht="12.75">
      <c r="B360" s="4"/>
      <c r="F360" s="4"/>
    </row>
    <row r="361" spans="2:6" ht="12.75">
      <c r="B361" s="4"/>
      <c r="F361" s="4"/>
    </row>
    <row r="362" spans="2:6" ht="12.75">
      <c r="B362" s="4"/>
      <c r="F362" s="4"/>
    </row>
    <row r="363" spans="2:6" ht="12.75">
      <c r="B363" s="4"/>
      <c r="F363" s="4"/>
    </row>
    <row r="364" spans="2:6" ht="12.75">
      <c r="B364" s="4"/>
      <c r="F364" s="4"/>
    </row>
    <row r="365" spans="2:6" ht="12.75">
      <c r="B365" s="4"/>
      <c r="F365" s="4"/>
    </row>
    <row r="366" spans="2:6" ht="12.75">
      <c r="B366" s="4"/>
      <c r="F366" s="4"/>
    </row>
    <row r="367" spans="2:6" ht="12.75">
      <c r="B367" s="4"/>
      <c r="F367" s="4"/>
    </row>
    <row r="368" spans="2:6" ht="12.75">
      <c r="B368" s="4"/>
      <c r="F368" s="4"/>
    </row>
    <row r="369" spans="2:6" ht="12.75">
      <c r="B369" s="4"/>
      <c r="F369" s="4"/>
    </row>
    <row r="370" spans="2:6" ht="12.75">
      <c r="B370" s="4"/>
      <c r="F370" s="4"/>
    </row>
    <row r="371" spans="2:6" ht="12.75">
      <c r="B371" s="4"/>
      <c r="F371" s="4"/>
    </row>
    <row r="372" spans="2:6" ht="12.75">
      <c r="B372" s="4"/>
      <c r="F372" s="4"/>
    </row>
    <row r="373" spans="2:6" ht="12.75">
      <c r="B373" s="4"/>
      <c r="F373" s="4"/>
    </row>
    <row r="374" spans="2:6" ht="12.75">
      <c r="B374" s="4"/>
      <c r="F374" s="4"/>
    </row>
    <row r="375" spans="2:6" ht="12.75">
      <c r="B375" s="4"/>
      <c r="F375" s="4"/>
    </row>
    <row r="376" spans="2:6" ht="12.75">
      <c r="B376" s="4"/>
      <c r="F376" s="4"/>
    </row>
    <row r="377" spans="2:6" ht="12.75">
      <c r="B377" s="4"/>
      <c r="F377" s="4"/>
    </row>
    <row r="378" spans="2:6" ht="12.75">
      <c r="B378" s="4"/>
      <c r="F378" s="4"/>
    </row>
    <row r="379" spans="2:6" ht="12.75">
      <c r="B379" s="4"/>
      <c r="F379" s="4"/>
    </row>
    <row r="380" spans="2:6" ht="12.75">
      <c r="B380" s="4"/>
      <c r="F380" s="4"/>
    </row>
    <row r="381" spans="2:6" ht="12.75">
      <c r="B381" s="4"/>
      <c r="F381" s="4"/>
    </row>
    <row r="382" spans="2:6" ht="12.75">
      <c r="B382" s="4"/>
      <c r="F382" s="4"/>
    </row>
    <row r="383" spans="2:6" ht="12.75">
      <c r="B383" s="4"/>
      <c r="F383" s="4"/>
    </row>
    <row r="384" spans="2:6" ht="12.75">
      <c r="B384" s="4"/>
      <c r="F384" s="4"/>
    </row>
    <row r="385" spans="2:6" ht="12.75">
      <c r="B385" s="4"/>
      <c r="F385" s="4"/>
    </row>
    <row r="386" spans="2:6" ht="12.75">
      <c r="B386" s="4"/>
      <c r="F386" s="4"/>
    </row>
    <row r="387" spans="2:6" ht="12.75">
      <c r="B387" s="4"/>
      <c r="F387" s="4"/>
    </row>
    <row r="388" spans="2:6" ht="12.75">
      <c r="B388" s="4"/>
      <c r="F388" s="4"/>
    </row>
    <row r="389" spans="2:6" ht="12.75">
      <c r="B389" s="4"/>
      <c r="F389" s="4"/>
    </row>
    <row r="390" spans="2:6" ht="12.75">
      <c r="B390" s="4"/>
      <c r="F390" s="4"/>
    </row>
    <row r="391" spans="2:6" ht="12.75">
      <c r="B391" s="4"/>
      <c r="F391" s="4"/>
    </row>
    <row r="392" spans="2:6" ht="12.75">
      <c r="B392" s="4"/>
      <c r="F392" s="4"/>
    </row>
    <row r="393" spans="2:6" ht="12.75">
      <c r="B393" s="4"/>
      <c r="F393" s="4"/>
    </row>
    <row r="394" spans="2:6" ht="12.75">
      <c r="B394" s="4"/>
      <c r="F394" s="4"/>
    </row>
    <row r="395" spans="2:6" ht="12.75">
      <c r="B395" s="4"/>
      <c r="F395" s="4"/>
    </row>
    <row r="396" spans="2:6" ht="12.75">
      <c r="B396" s="4"/>
      <c r="F396" s="4"/>
    </row>
    <row r="397" spans="2:6" ht="12.75">
      <c r="B397" s="4"/>
      <c r="F397" s="4"/>
    </row>
    <row r="398" spans="2:6" ht="12.75">
      <c r="B398" s="4"/>
      <c r="F398" s="4"/>
    </row>
    <row r="399" spans="2:6" ht="12.75">
      <c r="B399" s="4"/>
      <c r="F399" s="4"/>
    </row>
    <row r="400" spans="2:6" ht="12.75">
      <c r="B400" s="4"/>
      <c r="F400" s="4"/>
    </row>
    <row r="401" spans="2:6" ht="12.75">
      <c r="B401" s="4"/>
      <c r="F401" s="4"/>
    </row>
    <row r="402" spans="2:6" ht="12.75">
      <c r="B402" s="4"/>
      <c r="F402" s="4"/>
    </row>
    <row r="403" spans="2:6" ht="12.75">
      <c r="B403" s="4"/>
      <c r="F403" s="4"/>
    </row>
    <row r="404" spans="2:6" ht="12.75">
      <c r="B404" s="4"/>
      <c r="F404" s="4"/>
    </row>
    <row r="405" spans="2:6" ht="12.75">
      <c r="B405" s="4"/>
      <c r="F405" s="4"/>
    </row>
    <row r="406" spans="2:6" ht="12.75">
      <c r="B406" s="4"/>
      <c r="F406" s="4"/>
    </row>
    <row r="407" spans="2:6" ht="12.75">
      <c r="B407" s="4"/>
      <c r="F407" s="4"/>
    </row>
    <row r="408" spans="2:6" ht="12.75">
      <c r="B408" s="4"/>
      <c r="F408" s="4"/>
    </row>
    <row r="409" spans="2:6" ht="12.75">
      <c r="B409" s="4"/>
      <c r="F409" s="4"/>
    </row>
    <row r="410" spans="2:6" ht="12.75">
      <c r="B410" s="4"/>
      <c r="F410" s="4"/>
    </row>
    <row r="411" spans="2:6" ht="12.75">
      <c r="B411" s="4"/>
      <c r="F411" s="4"/>
    </row>
    <row r="412" spans="2:6" ht="12.75">
      <c r="B412" s="4"/>
      <c r="F412" s="4"/>
    </row>
    <row r="413" spans="2:6" ht="12.75">
      <c r="B413" s="4"/>
      <c r="F413" s="4"/>
    </row>
    <row r="414" spans="2:6" ht="12.75">
      <c r="B414" s="4"/>
      <c r="F414" s="4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  <row r="716" spans="2:6" ht="12.75">
      <c r="B716" s="4"/>
      <c r="F716" s="4"/>
    </row>
    <row r="717" spans="2:6" ht="12.75">
      <c r="B717" s="4"/>
      <c r="F717" s="4"/>
    </row>
    <row r="718" spans="2:6" ht="12.75">
      <c r="B718" s="4"/>
      <c r="F718" s="4"/>
    </row>
    <row r="719" spans="2:6" ht="12.75">
      <c r="B719" s="4"/>
      <c r="F719" s="4"/>
    </row>
    <row r="720" spans="2:6" ht="12.75">
      <c r="B720" s="4"/>
      <c r="F720" s="4"/>
    </row>
    <row r="721" spans="2:6" ht="12.75">
      <c r="B721" s="4"/>
      <c r="F721" s="4"/>
    </row>
    <row r="722" spans="2:6" ht="12.75">
      <c r="B722" s="4"/>
      <c r="F722" s="4"/>
    </row>
    <row r="723" spans="2:6" ht="12.75">
      <c r="B723" s="4"/>
      <c r="F723" s="4"/>
    </row>
    <row r="724" spans="2:6" ht="12.75">
      <c r="B724" s="4"/>
      <c r="F724" s="4"/>
    </row>
    <row r="725" spans="2:6" ht="12.75">
      <c r="B725" s="4"/>
      <c r="F725" s="4"/>
    </row>
    <row r="726" spans="2:6" ht="12.75">
      <c r="B726" s="4"/>
      <c r="F726" s="4"/>
    </row>
    <row r="727" spans="2:6" ht="12.75">
      <c r="B727" s="4"/>
      <c r="F727" s="4"/>
    </row>
    <row r="728" spans="2:6" ht="12.75">
      <c r="B728" s="4"/>
      <c r="F728" s="4"/>
    </row>
    <row r="729" spans="2:6" ht="12.75">
      <c r="B729" s="4"/>
      <c r="F729" s="4"/>
    </row>
    <row r="730" spans="2:6" ht="12.75">
      <c r="B730" s="4"/>
      <c r="F730" s="4"/>
    </row>
    <row r="731" spans="2:6" ht="12.75">
      <c r="B731" s="4"/>
      <c r="F731" s="4"/>
    </row>
    <row r="732" spans="2:6" ht="12.75">
      <c r="B732" s="4"/>
      <c r="F732" s="4"/>
    </row>
    <row r="733" spans="2:6" ht="12.75">
      <c r="B733" s="4"/>
      <c r="F733" s="4"/>
    </row>
    <row r="734" spans="2:6" ht="12.75">
      <c r="B734" s="4"/>
      <c r="F734" s="4"/>
    </row>
    <row r="735" spans="2:6" ht="12.75">
      <c r="B735" s="4"/>
      <c r="F735" s="4"/>
    </row>
    <row r="736" spans="2:6" ht="12.75">
      <c r="B736" s="4"/>
      <c r="F736" s="4"/>
    </row>
    <row r="737" spans="2:6" ht="12.75">
      <c r="B737" s="4"/>
      <c r="F737" s="4"/>
    </row>
    <row r="738" spans="2:6" ht="12.75">
      <c r="B738" s="4"/>
      <c r="F738" s="4"/>
    </row>
    <row r="739" spans="2:6" ht="12.75">
      <c r="B739" s="4"/>
      <c r="F739" s="4"/>
    </row>
    <row r="740" spans="2:6" ht="12.75">
      <c r="B740" s="4"/>
      <c r="F740" s="4"/>
    </row>
    <row r="741" spans="2:6" ht="12.75">
      <c r="B741" s="4"/>
      <c r="F741" s="4"/>
    </row>
    <row r="742" spans="2:6" ht="12.75">
      <c r="B742" s="4"/>
      <c r="F742" s="4"/>
    </row>
    <row r="743" spans="2:6" ht="12.75">
      <c r="B743" s="4"/>
      <c r="F743" s="4"/>
    </row>
    <row r="744" spans="2:6" ht="12.75">
      <c r="B744" s="4"/>
      <c r="F744" s="4"/>
    </row>
    <row r="745" spans="2:6" ht="12.75">
      <c r="B745" s="4"/>
      <c r="F745" s="4"/>
    </row>
    <row r="746" spans="2:6" ht="12.75">
      <c r="B746" s="4"/>
      <c r="F746" s="4"/>
    </row>
    <row r="747" spans="2:6" ht="12.75">
      <c r="B747" s="4"/>
      <c r="F747" s="4"/>
    </row>
    <row r="748" spans="2:6" ht="12.75">
      <c r="B748" s="4"/>
      <c r="F748" s="4"/>
    </row>
    <row r="749" spans="2:6" ht="12.75">
      <c r="B749" s="4"/>
      <c r="F749" s="4"/>
    </row>
    <row r="750" spans="2:6" ht="12.75">
      <c r="B750" s="4"/>
      <c r="F750" s="4"/>
    </row>
    <row r="751" spans="2:6" ht="12.75">
      <c r="B751" s="4"/>
      <c r="F751" s="4"/>
    </row>
    <row r="752" spans="2:6" ht="12.75">
      <c r="B752" s="4"/>
      <c r="F752" s="4"/>
    </row>
    <row r="753" spans="2:6" ht="12.75">
      <c r="B753" s="4"/>
      <c r="F753" s="4"/>
    </row>
    <row r="754" spans="2:6" ht="12.75">
      <c r="B754" s="4"/>
      <c r="F754" s="4"/>
    </row>
    <row r="755" spans="2:6" ht="12.75">
      <c r="B755" s="4"/>
      <c r="F755" s="4"/>
    </row>
    <row r="756" spans="2:6" ht="12.75">
      <c r="B756" s="4"/>
      <c r="F756" s="4"/>
    </row>
    <row r="757" spans="2:6" ht="12.75">
      <c r="B757" s="4"/>
      <c r="F757" s="4"/>
    </row>
    <row r="758" spans="2:6" ht="12.75">
      <c r="B758" s="4"/>
      <c r="F758" s="4"/>
    </row>
    <row r="759" spans="2:6" ht="12.75">
      <c r="B759" s="4"/>
      <c r="F759" s="4"/>
    </row>
    <row r="760" spans="2:6" ht="12.75">
      <c r="B760" s="4"/>
      <c r="F760" s="4"/>
    </row>
    <row r="761" spans="2:6" ht="12.75">
      <c r="B761" s="4"/>
      <c r="F761" s="4"/>
    </row>
    <row r="762" spans="2:6" ht="12.75">
      <c r="B762" s="4"/>
      <c r="F762" s="4"/>
    </row>
    <row r="763" spans="2:6" ht="12.75">
      <c r="B763" s="4"/>
      <c r="F763" s="4"/>
    </row>
    <row r="764" spans="2:6" ht="12.75">
      <c r="B764" s="4"/>
      <c r="F764" s="4"/>
    </row>
    <row r="765" spans="2:6" ht="12.75">
      <c r="B765" s="4"/>
      <c r="F765" s="4"/>
    </row>
    <row r="766" spans="2:6" ht="12.75">
      <c r="B766" s="4"/>
      <c r="F766" s="4"/>
    </row>
    <row r="767" spans="2:6" ht="12.75">
      <c r="B767" s="4"/>
      <c r="F767" s="4"/>
    </row>
    <row r="768" spans="2:6" ht="12.75">
      <c r="B768" s="4"/>
      <c r="F768" s="4"/>
    </row>
    <row r="769" spans="2:6" ht="12.75">
      <c r="B769" s="4"/>
      <c r="F769" s="4"/>
    </row>
    <row r="770" spans="2:6" ht="12.75">
      <c r="B770" s="4"/>
      <c r="F770" s="4"/>
    </row>
    <row r="771" spans="2:6" ht="12.75">
      <c r="B771" s="4"/>
      <c r="F771" s="4"/>
    </row>
    <row r="772" spans="2:6" ht="12.75">
      <c r="B772" s="4"/>
      <c r="F772" s="4"/>
    </row>
    <row r="773" spans="2:6" ht="12.75">
      <c r="B773" s="4"/>
      <c r="F773" s="4"/>
    </row>
    <row r="774" spans="2:6" ht="12.75">
      <c r="B774" s="4"/>
      <c r="F774" s="4"/>
    </row>
    <row r="775" spans="2:6" ht="12.75">
      <c r="B775" s="4"/>
      <c r="F775" s="4"/>
    </row>
    <row r="776" spans="2:6" ht="12.75">
      <c r="B776" s="4"/>
      <c r="F776" s="4"/>
    </row>
    <row r="777" spans="2:6" ht="12.75">
      <c r="B777" s="4"/>
      <c r="F777" s="4"/>
    </row>
    <row r="778" spans="2:6" ht="12.75">
      <c r="B778" s="4"/>
      <c r="F778" s="4"/>
    </row>
    <row r="779" spans="2:6" ht="12.75">
      <c r="B779" s="4"/>
      <c r="F779" s="4"/>
    </row>
    <row r="780" spans="2:6" ht="12.75">
      <c r="B780" s="4"/>
      <c r="F780" s="4"/>
    </row>
    <row r="781" spans="2:6" ht="12.75">
      <c r="B781" s="4"/>
      <c r="F781" s="4"/>
    </row>
    <row r="782" spans="2:6" ht="12.75">
      <c r="B782" s="4"/>
      <c r="F782" s="4"/>
    </row>
    <row r="783" spans="2:6" ht="12.75">
      <c r="B783" s="4"/>
      <c r="F783" s="4"/>
    </row>
    <row r="784" spans="2:6" ht="12.75">
      <c r="B784" s="4"/>
      <c r="F784" s="4"/>
    </row>
    <row r="785" spans="2:6" ht="12.75">
      <c r="B785" s="4"/>
      <c r="F785" s="4"/>
    </row>
    <row r="786" spans="2:6" ht="12.75">
      <c r="B786" s="4"/>
      <c r="F786" s="4"/>
    </row>
    <row r="787" spans="2:6" ht="12.75">
      <c r="B787" s="4"/>
      <c r="F787" s="4"/>
    </row>
    <row r="788" spans="2:6" ht="12.75">
      <c r="B788" s="4"/>
      <c r="F788" s="4"/>
    </row>
    <row r="789" spans="2:6" ht="12.75">
      <c r="B789" s="4"/>
      <c r="F789" s="4"/>
    </row>
    <row r="790" spans="2:6" ht="12.75">
      <c r="B790" s="4"/>
      <c r="F790" s="4"/>
    </row>
    <row r="791" spans="2:6" ht="12.75">
      <c r="B791" s="4"/>
      <c r="F791" s="4"/>
    </row>
    <row r="792" spans="2:6" ht="12.75">
      <c r="B792" s="4"/>
      <c r="F792" s="4"/>
    </row>
    <row r="793" spans="2:6" ht="12.75">
      <c r="B793" s="4"/>
      <c r="F793" s="4"/>
    </row>
    <row r="794" spans="2:6" ht="12.75">
      <c r="B794" s="4"/>
      <c r="F794" s="4"/>
    </row>
    <row r="795" spans="2:6" ht="12.75">
      <c r="B795" s="4"/>
      <c r="F795" s="4"/>
    </row>
    <row r="796" spans="2:6" ht="12.75">
      <c r="B796" s="4"/>
      <c r="F796" s="4"/>
    </row>
    <row r="797" spans="2:6" ht="12.75">
      <c r="B797" s="4"/>
      <c r="F797" s="4"/>
    </row>
    <row r="798" spans="2:6" ht="12.75">
      <c r="B798" s="4"/>
      <c r="F798" s="4"/>
    </row>
    <row r="799" spans="2:6" ht="12.75">
      <c r="B799" s="4"/>
      <c r="F799" s="4"/>
    </row>
    <row r="800" spans="2:6" ht="12.75">
      <c r="B800" s="4"/>
      <c r="F800" s="4"/>
    </row>
    <row r="801" spans="2:6" ht="12.75">
      <c r="B801" s="4"/>
      <c r="F801" s="4"/>
    </row>
    <row r="802" spans="2:6" ht="12.75">
      <c r="B802" s="4"/>
      <c r="F802" s="4"/>
    </row>
    <row r="803" spans="2:6" ht="12.75">
      <c r="B803" s="4"/>
      <c r="F803" s="4"/>
    </row>
    <row r="804" spans="2:6" ht="12.75">
      <c r="B804" s="4"/>
      <c r="F804" s="4"/>
    </row>
    <row r="805" spans="2:6" ht="12.75">
      <c r="B805" s="4"/>
      <c r="F805" s="4"/>
    </row>
  </sheetData>
  <sheetProtection/>
  <hyperlinks>
    <hyperlink ref="P11" r:id="rId1" display="http://www.konkoly.hu/cgi-bin/IBVS?5263"/>
    <hyperlink ref="P13" r:id="rId2" display="http://www.bav-astro.de/sfs/BAVM_link.php?BAVMnr=172"/>
    <hyperlink ref="P14" r:id="rId3" display="http://www.konkoly.hu/cgi-bin/IBVS?5690"/>
    <hyperlink ref="P15" r:id="rId4" display="http://www.konkoly.hu/cgi-bin/IBVS?5690"/>
    <hyperlink ref="P16" r:id="rId5" display="http://www.konkoly.hu/cgi-bin/IBVS?5690"/>
    <hyperlink ref="P20" r:id="rId6" display="http://www.konkoly.hu/cgi-bin/IBVS?5806"/>
    <hyperlink ref="P21" r:id="rId7" display="http://var.astro.cz/oejv/issues/oejv0107.pdf"/>
    <hyperlink ref="P22" r:id="rId8" display="http://var.astro.cz/oejv/issues/oejv0107.pdf"/>
    <hyperlink ref="P23" r:id="rId9" display="http://www.bav-astro.de/sfs/BAVM_link.php?BAVMnr=212"/>
    <hyperlink ref="P24" r:id="rId10" display="http://www.bav-astro.de/sfs/BAVM_link.php?BAVMnr=212"/>
    <hyperlink ref="P25" r:id="rId11" display="http://var.astro.cz/oejv/issues/oejv0137.pdf"/>
    <hyperlink ref="P26" r:id="rId12" display="http://var.astro.cz/oejv/issues/oejv0137.pdf"/>
    <hyperlink ref="P27" r:id="rId13" display="http://var.astro.cz/oejv/issues/oejv0137.pdf"/>
    <hyperlink ref="P17" r:id="rId14" display="http://www.bav-astro.de/sfs/BAVM_link.php?BAVMnr=215"/>
    <hyperlink ref="P18" r:id="rId15" display="http://www.bav-astro.de/sfs/BAVM_link.php?BAVMnr=220"/>
    <hyperlink ref="P19" r:id="rId16" display="http://www.bav-astro.de/sfs/BAVM_link.php?BAVMnr=22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