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96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<sst xmlns="http://schemas.openxmlformats.org/spreadsheetml/2006/main" count="49" uniqueCount="45">
  <si>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</si>
  <si>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</si>
  <si>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</si>
  <si>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</si>
  <si>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</si>
  <si>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</si>
  <si>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</si>
  <si>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</si>
  <si>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</si>
  <si>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</si>
  <si>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</si>
  <si>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</si>
  <si>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</si>
  <si>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</si>
  <si>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</si>
  <si>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</si>
  <si>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</si>
  <si>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</si>
  <si>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</si>
  <si>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</si>
  <si>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</si>
  <si>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</si>
  <si>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</si>
  <si>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</si>
  <si>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</si>
  <si>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</si>
  <si>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</si>
  <si>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</si>
  <si>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</si>
  <si>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</si>
  <si>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</si>
  <si>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</si>
  <si>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</si>
  <si>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</si>
  <si>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</si>
  <si>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</si>
  <si>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</si>
  <si>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</si>
  <si>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</si>
  <si>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</si>
  <si>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</si>
  <si>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V1436 Cyg / SVS 1780                     </t>
  </si>
  <si>
    <t xml:space="preserve">EA/SD     </t>
  </si>
  <si>
    <t>IBVS 5745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</si>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</sst>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V1436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49977819"/>
        <c:axId val="47147188"/>
      </c:scatterChart>
      <c:val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47188"/>
        <c:crosses val="autoZero"/>
        <c:crossBetween val="midCat"/>
        <c:dispUnits/>
      </c:valAx>
      <c:valAx>
        <c:axId val="47147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52501.32</v>
      </c>
      <c r="G1" s="3">
        <v>1.587066</v>
      </c>
      <c r="H1" s="3" t="s">
        <v>42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4.25" thickBot="1" thickTop="1">
      <c r="A4" s="5" t="s">
        <v>40</v>
      </c>
      <c r="C4" s="8">
        <v>52501.32</v>
      </c>
      <c r="D4" s="9">
        <v>1.587066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52501.32</v>
      </c>
    </row>
    <row r="8" spans="1:4" ht="12.75">
      <c r="A8" t="s">
        <v>2</v>
      </c>
      <c r="C8">
        <f>D4</f>
        <v>1.587066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9.44568367444343E-05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2.275752844336318E-05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52894.918106323894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2"/>
      <c r="C16" s="19">
        <f>+C8+C12</f>
        <v>1.5870887575284434</v>
      </c>
      <c r="D16" s="16" t="s">
        <v>33</v>
      </c>
      <c r="E16" s="17">
        <f>ROUND(2*(E15-C15)/C16,0)/2+1</f>
        <v>4413</v>
      </c>
    </row>
    <row r="17" spans="1:5" ht="13.5" thickBot="1">
      <c r="A17" s="16" t="s">
        <v>29</v>
      </c>
      <c r="B17" s="12"/>
      <c r="C17" s="12">
        <f>COUNT(C21:C2174)</f>
        <v>3</v>
      </c>
      <c r="D17" s="16" t="s">
        <v>34</v>
      </c>
      <c r="E17" s="20">
        <f>+C15+C16*E16-15018.5-C9/24</f>
        <v>44880.63662663025</v>
      </c>
    </row>
    <row r="18" spans="1:5" ht="14.25" thickBot="1" thickTop="1">
      <c r="A18" s="18" t="s">
        <v>4</v>
      </c>
      <c r="B18" s="12"/>
      <c r="C18" s="21">
        <f>+C15</f>
        <v>52894.918106323894</v>
      </c>
      <c r="D18" s="22">
        <f>+C16</f>
        <v>1.5870887575284434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52501.32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9.44568367444343E-05</v>
      </c>
      <c r="Q21" s="2">
        <f>+C21-15018.5</f>
        <v>37482.82</v>
      </c>
    </row>
    <row r="22" spans="1:17" ht="12.75">
      <c r="A22" s="29" t="s">
        <v>43</v>
      </c>
      <c r="B22" s="34" t="s">
        <v>37</v>
      </c>
      <c r="C22" s="29">
        <v>52845.7191</v>
      </c>
      <c r="D22" s="29">
        <v>0.0004</v>
      </c>
      <c r="E22">
        <f>+(C22-C$7)/C$8</f>
        <v>217.00364068035125</v>
      </c>
      <c r="F22">
        <f>ROUND(2*E22,0)/2</f>
        <v>217</v>
      </c>
      <c r="G22">
        <f>+C22-(C$7+F22*C$8)</f>
        <v>0.005777999998826999</v>
      </c>
      <c r="I22">
        <f>+G22</f>
        <v>0.005777999998826999</v>
      </c>
      <c r="O22">
        <f>+C$11+C$12*$F22</f>
        <v>0.005032840508954245</v>
      </c>
      <c r="Q22" s="2">
        <f>+C22-15018.5</f>
        <v>37827.2191</v>
      </c>
    </row>
    <row r="23" spans="1:17" ht="12.75">
      <c r="A23" s="29" t="s">
        <v>43</v>
      </c>
      <c r="B23" s="34" t="s">
        <v>44</v>
      </c>
      <c r="C23" s="29">
        <v>52895.711</v>
      </c>
      <c r="D23" s="29">
        <v>0.0023</v>
      </c>
      <c r="E23">
        <f>+(C23-C$7)/C$8</f>
        <v>248.50321284685276</v>
      </c>
      <c r="F23">
        <f>ROUND(2*E23,0)/2</f>
        <v>248.5</v>
      </c>
      <c r="G23">
        <f>+C23-(C$7+F23*C$8)</f>
        <v>0.005099000001791865</v>
      </c>
      <c r="I23">
        <f>+G23</f>
        <v>0.005099000001791865</v>
      </c>
      <c r="O23">
        <f>+C$11+C$12*$F23</f>
        <v>0.005749702654920185</v>
      </c>
      <c r="Q23" s="2">
        <f>+C23-15018.5</f>
        <v>37877.211</v>
      </c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2022-11-13T23:19:12Z</dcterms:modified>
  <cp:category/>
  <cp:version/>
  <cp:contentType/>
  <cp:contentStatus/>
</cp:coreProperties>
</file>