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<sst xmlns="http://schemas.openxmlformats.org/spreadsheetml/2006/main" count="56" uniqueCount="48">
  <si>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</si>
  <si>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</si>
  <si>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</si>
  <si>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</si>
  <si>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</si>
  <si>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</si>
  <si>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</si>
  <si>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</si>
  <si>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</si>
  <si>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</si>
  <si>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</si>
  <si>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</si>
  <si>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</si>
  <si>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</si>
  <si>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</si>
  <si>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</si>
  <si>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</si>
  <si>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</si>
  <si>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</si>
  <si>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</si>
  <si>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</si>
  <si>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</si>
  <si>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</si>
  <si>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</si>
  <si>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</si>
  <si>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</si>
  <si>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</si>
  <si>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</si>
  <si>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</si>
  <si>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</si>
  <si>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</si>
  <si>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</si>
  <si>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</si>
  <si>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</si>
  <si>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</si>
  <si>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</si>
  <si>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</si>
  <si>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</si>
  <si>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</si>
  <si>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</si>
  <si>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</si>
  <si>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</si>
  <si>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</si>
  <si>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IBVS 6114</t>
  </si>
  <si>
    <t>I</t>
  </si>
  <si>
    <t>II</t>
  </si>
  <si>
    <t>EB</t>
  </si>
  <si>
    <t>V2169 Cyg / GSC 3595-1356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</si>
</sst>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V2169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0.00037</c:v>
                  </c:pt>
                  <c:pt idx="2">
                    <c:v>0.00129</c:v>
                  </c:pt>
                  <c:pt idx="3">
                    <c:v>0.00043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0.00037</c:v>
                  </c:pt>
                  <c:pt idx="2">
                    <c:v>0.00129</c:v>
                  </c:pt>
                  <c:pt idx="3">
                    <c:v>0.00043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0.00037</c:v>
                  </c:pt>
                  <c:pt idx="2">
                    <c:v>0.00129</c:v>
                  </c:pt>
                  <c:pt idx="3">
                    <c:v>0.00043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0.00037</c:v>
                  </c:pt>
                  <c:pt idx="2">
                    <c:v>0.00129</c:v>
                  </c:pt>
                  <c:pt idx="3">
                    <c:v>0.00043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0.00037</c:v>
                  </c:pt>
                  <c:pt idx="2">
                    <c:v>0.00129</c:v>
                  </c:pt>
                  <c:pt idx="3">
                    <c:v>0.00043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0.00037</c:v>
                  </c:pt>
                  <c:pt idx="2">
                    <c:v>0.00129</c:v>
                  </c:pt>
                  <c:pt idx="3">
                    <c:v>0.00043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0.00037</c:v>
                  </c:pt>
                  <c:pt idx="2">
                    <c:v>0.00129</c:v>
                  </c:pt>
                  <c:pt idx="3">
                    <c:v>0.00043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0.00037</c:v>
                  </c:pt>
                  <c:pt idx="2">
                    <c:v>0.00129</c:v>
                  </c:pt>
                  <c:pt idx="3">
                    <c:v>0.00043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0.00037</c:v>
                  </c:pt>
                  <c:pt idx="2">
                    <c:v>0.00129</c:v>
                  </c:pt>
                  <c:pt idx="3">
                    <c:v>0.00043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0.00037</c:v>
                  </c:pt>
                  <c:pt idx="2">
                    <c:v>0.00129</c:v>
                  </c:pt>
                  <c:pt idx="3">
                    <c:v>0.00043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0.00037</c:v>
                  </c:pt>
                  <c:pt idx="2">
                    <c:v>0.00129</c:v>
                  </c:pt>
                  <c:pt idx="3">
                    <c:v>0.00043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0.00037</c:v>
                  </c:pt>
                  <c:pt idx="2">
                    <c:v>0.00129</c:v>
                  </c:pt>
                  <c:pt idx="3">
                    <c:v>0.00043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0.00037</c:v>
                  </c:pt>
                  <c:pt idx="2">
                    <c:v>0.00129</c:v>
                  </c:pt>
                  <c:pt idx="3">
                    <c:v>0.00043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0.00037</c:v>
                  </c:pt>
                  <c:pt idx="2">
                    <c:v>0.00129</c:v>
                  </c:pt>
                  <c:pt idx="3">
                    <c:v>0.00043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3326486"/>
        <c:axId val="52829511"/>
      </c:scatterChart>
      <c:valAx>
        <c:axId val="13326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29511"/>
        <c:crosses val="autoZero"/>
        <c:crossBetween val="midCat"/>
        <c:dispUnits/>
      </c:valAx>
      <c:valAx>
        <c:axId val="52829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2648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47</v>
      </c>
    </row>
    <row r="2" spans="1:4" ht="12.75">
      <c r="A2" t="s">
        <v>24</v>
      </c>
      <c r="B2" t="s">
        <v>46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48500.1</v>
      </c>
      <c r="D7" s="30" t="s">
        <v>42</v>
      </c>
    </row>
    <row r="8" spans="1:4" ht="12.75">
      <c r="A8" t="s">
        <v>3</v>
      </c>
      <c r="C8" s="8">
        <v>1.23372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-0.20696615321200215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2.9048320673474184E-05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59897.52802939815</v>
      </c>
    </row>
    <row r="15" spans="1:5" ht="12.75">
      <c r="A15" s="12" t="s">
        <v>17</v>
      </c>
      <c r="B15" s="10"/>
      <c r="C15" s="13">
        <f>(C7+C11)+(C8+C12)*INT(MAX(F21:F3533))</f>
        <v>56562.443064622385</v>
      </c>
      <c r="D15" s="14" t="s">
        <v>39</v>
      </c>
      <c r="E15" s="15">
        <f>ROUND(2*(E14-$C$7)/$C$8,0)/2+E13</f>
        <v>9239.5</v>
      </c>
    </row>
    <row r="16" spans="1:5" ht="12.75">
      <c r="A16" s="16" t="s">
        <v>4</v>
      </c>
      <c r="B16" s="10"/>
      <c r="C16" s="17">
        <f>+C8+C12</f>
        <v>1.2337490483206734</v>
      </c>
      <c r="D16" s="14" t="s">
        <v>40</v>
      </c>
      <c r="E16" s="24">
        <f>ROUND(2*(E14-$C$15)/$C$16,0)/2+E13</f>
        <v>2704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44880.39632461482</v>
      </c>
    </row>
    <row r="18" spans="1:5" ht="14.25" thickBot="1" thickTop="1">
      <c r="A18" s="16" t="s">
        <v>5</v>
      </c>
      <c r="B18" s="10"/>
      <c r="C18" s="19">
        <f>+C15</f>
        <v>56562.443064622385</v>
      </c>
      <c r="D18" s="20">
        <f>+C16</f>
        <v>1.2337490483206734</v>
      </c>
      <c r="E18" s="21" t="s">
        <v>35</v>
      </c>
    </row>
    <row r="19" spans="1:5" ht="13.5" thickTop="1">
      <c r="A19" s="25" t="s">
        <v>36</v>
      </c>
      <c r="E19" s="26">
        <v>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">
        <v>42</v>
      </c>
      <c r="C21" s="8">
        <f>C$7</f>
        <v>48500.1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-0.20696615321200215</v>
      </c>
      <c r="Q21" s="2">
        <f>+C21-15018.5</f>
        <v>33481.6</v>
      </c>
    </row>
    <row r="22" spans="1:17" ht="12.75">
      <c r="A22" s="31" t="s">
        <v>43</v>
      </c>
      <c r="B22" s="32" t="s">
        <v>44</v>
      </c>
      <c r="C22" s="31">
        <v>56108.42379</v>
      </c>
      <c r="D22" s="31">
        <v>0.00037</v>
      </c>
      <c r="E22">
        <f>+(C22-C$7)/C$8</f>
        <v>6166.977750218853</v>
      </c>
      <c r="F22">
        <f>ROUND(2*E22,0)/2</f>
        <v>6167</v>
      </c>
      <c r="G22">
        <f>+C22-(C$7+F22*C$8)</f>
        <v>-0.027449999994132668</v>
      </c>
      <c r="H22">
        <f>+G22</f>
        <v>-0.027449999994132668</v>
      </c>
      <c r="O22">
        <f>+C$11+C$12*$F22</f>
        <v>-0.027825159618686868</v>
      </c>
      <c r="Q22" s="2">
        <f>+C22-15018.5</f>
        <v>41089.92379</v>
      </c>
    </row>
    <row r="23" spans="1:17" ht="12.75">
      <c r="A23" s="31" t="s">
        <v>43</v>
      </c>
      <c r="B23" s="32" t="s">
        <v>45</v>
      </c>
      <c r="C23" s="31">
        <v>56496.43491</v>
      </c>
      <c r="D23" s="31">
        <v>0.00129</v>
      </c>
      <c r="E23">
        <f>+(C23-C$7)/C$8</f>
        <v>6481.482759459201</v>
      </c>
      <c r="F23">
        <f>ROUND(2*E23,0)/2</f>
        <v>6481.5</v>
      </c>
      <c r="G23">
        <f>+C23-(C$7+F23*C$8)</f>
        <v>-0.02126999999745749</v>
      </c>
      <c r="H23">
        <f>+G23</f>
        <v>-0.02126999999745749</v>
      </c>
      <c r="O23">
        <f>+C$11+C$12*$F23</f>
        <v>-0.018689462766879217</v>
      </c>
      <c r="Q23" s="2">
        <f>+C23-15018.5</f>
        <v>41477.93491</v>
      </c>
    </row>
    <row r="24" spans="1:17" ht="12.75">
      <c r="A24" s="31" t="s">
        <v>43</v>
      </c>
      <c r="B24" s="32" t="s">
        <v>44</v>
      </c>
      <c r="C24" s="31">
        <v>56562.44527</v>
      </c>
      <c r="D24" s="31">
        <v>0.00043</v>
      </c>
      <c r="E24">
        <f>+(C24-C$7)/C$8</f>
        <v>6534.987898388612</v>
      </c>
      <c r="F24">
        <f>ROUND(2*E24,0)/2</f>
        <v>6535</v>
      </c>
      <c r="G24">
        <f>+C24-(C$7+F24*C$8)</f>
        <v>-0.014930000004824251</v>
      </c>
      <c r="H24">
        <f>+G24</f>
        <v>-0.014930000004824251</v>
      </c>
      <c r="O24">
        <f>+C$11+C$12*$F24</f>
        <v>-0.01713537761084835</v>
      </c>
      <c r="Q24" s="2">
        <f>+C24-15018.5</f>
        <v>41543.94527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2022-11-13T23:40:21Z</dcterms:modified>
  <cp:category/>
  <cp:version/>
  <cp:contentType/>
  <cp:contentStatus/>
</cp:coreProperties>
</file>