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<sst xmlns="http://schemas.openxmlformats.org/spreadsheetml/2006/main" count="55" uniqueCount="48">
  <si>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</si>
  <si>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</si>
  <si>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</si>
  <si>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</si>
  <si>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</si>
  <si>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</si>
  <si>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</si>
  <si>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</si>
  <si>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</si>
  <si>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</si>
  <si>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</si>
  <si>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</si>
  <si>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</si>
  <si>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</si>
  <si>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</si>
  <si>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</si>
  <si>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</si>
  <si>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</si>
  <si>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</si>
  <si>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</si>
  <si>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</si>
  <si>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</si>
  <si>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</si>
  <si>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</si>
  <si>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</si>
  <si>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</si>
  <si>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</si>
  <si>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</si>
  <si>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</si>
  <si>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</si>
  <si>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</si>
  <si>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</si>
  <si>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</si>
  <si>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</si>
  <si>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</si>
  <si>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</si>
  <si>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</si>
  <si>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</si>
  <si>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</si>
  <si>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</si>
  <si>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</si>
  <si>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</si>
  <si>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V2409 Cyg</t>
  </si>
  <si>
    <t>2015L</t>
  </si>
  <si>
    <t xml:space="preserve">EW        </t>
  </si>
  <si>
    <t>V2409 Cyg / GSC na</t>
  </si>
  <si>
    <t>GCVS</t>
  </si>
  <si>
    <t>IBVS 6152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</si>
</sst>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V2409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</c:valAx>
      <c:valAx>
        <c:axId val="52765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45</v>
      </c>
      <c r="F1" s="31" t="s">
        <v>42</v>
      </c>
      <c r="G1" s="32" t="s">
        <v>43</v>
      </c>
      <c r="H1" s="36"/>
      <c r="I1" s="33" t="s">
        <v>13</v>
      </c>
      <c r="J1" s="31" t="s">
        <v>42</v>
      </c>
      <c r="K1" s="37">
        <v>19.45064</v>
      </c>
      <c r="L1" s="38">
        <v>53.2336</v>
      </c>
      <c r="M1" s="39">
        <v>51359.8</v>
      </c>
      <c r="N1" s="39">
        <v>0.36587</v>
      </c>
      <c r="O1" s="40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51359.8</v>
      </c>
      <c r="D7" s="29" t="s">
        <v>46</v>
      </c>
    </row>
    <row r="8" spans="1:4" ht="12.75">
      <c r="A8" t="s">
        <v>3</v>
      </c>
      <c r="C8" s="8">
        <f>N1</f>
        <v>0.36587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2.521075367911685E-08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2.43455893532528E-06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56933.500668096036</v>
      </c>
      <c r="E15" s="14" t="s">
        <v>34</v>
      </c>
      <c r="F15" s="34">
        <v>1</v>
      </c>
    </row>
    <row r="16" spans="1:6" ht="12.75">
      <c r="A16" s="16" t="s">
        <v>4</v>
      </c>
      <c r="B16" s="10"/>
      <c r="C16" s="17">
        <f>+C8+C12</f>
        <v>0.3658724345589353</v>
      </c>
      <c r="E16" s="14" t="s">
        <v>30</v>
      </c>
      <c r="F16" s="35">
        <f ca="1">NOW()+15018.5+$C$5/24</f>
        <v>59897.535820370365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23336.5</v>
      </c>
    </row>
    <row r="18" spans="1:6" ht="14.25" thickBot="1" thickTop="1">
      <c r="A18" s="16" t="s">
        <v>5</v>
      </c>
      <c r="B18" s="10"/>
      <c r="C18" s="19">
        <f>+C15</f>
        <v>56933.500668096036</v>
      </c>
      <c r="D18" s="20">
        <f>+C16</f>
        <v>0.3658724345589353</v>
      </c>
      <c r="E18" s="14" t="s">
        <v>36</v>
      </c>
      <c r="F18" s="23">
        <f>ROUND(2*(F16-$C$15)/$C$16,0)/2+F15</f>
        <v>8102.5</v>
      </c>
    </row>
    <row r="19" spans="5:6" ht="13.5" thickTop="1">
      <c r="E19" s="14" t="s">
        <v>31</v>
      </c>
      <c r="F19" s="18">
        <f>+$C$15+$C$16*F18-15018.5-$C$5/24</f>
        <v>44879.87790244314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46</v>
      </c>
      <c r="C21" s="8">
        <v>51359.8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2.521075367911685E-08</v>
      </c>
      <c r="Q21" s="2">
        <f>+C21-15018.5</f>
        <v>36341.3</v>
      </c>
    </row>
    <row r="22" spans="1:17" ht="12.75">
      <c r="A22" s="41" t="s">
        <v>47</v>
      </c>
      <c r="B22" s="42"/>
      <c r="C22" s="41">
        <v>56933.3185</v>
      </c>
      <c r="D22" s="41">
        <v>0.0013</v>
      </c>
      <c r="E22">
        <f>+(C22-C$7)/C$8</f>
        <v>15233.603465711862</v>
      </c>
      <c r="F22">
        <f>ROUND(2*E22,0)/2</f>
        <v>15233.5</v>
      </c>
      <c r="G22">
        <f>+C22-(C$7+F22*C$8)</f>
        <v>0.03785499999503372</v>
      </c>
      <c r="K22">
        <f>+G22</f>
        <v>0.03785499999503372</v>
      </c>
      <c r="O22">
        <f>+C$11+C$12*$F22</f>
        <v>0.03708687875203133</v>
      </c>
      <c r="Q22" s="2">
        <f>+C22-15018.5</f>
        <v>41914.8185</v>
      </c>
    </row>
    <row r="23" spans="1:17" ht="12.75">
      <c r="A23" s="41" t="s">
        <v>47</v>
      </c>
      <c r="B23" s="42"/>
      <c r="C23" s="41">
        <v>56933.4999</v>
      </c>
      <c r="D23" s="41">
        <v>0.0017</v>
      </c>
      <c r="E23">
        <f>+(C23-C$7)/C$8</f>
        <v>15234.099270232597</v>
      </c>
      <c r="F23">
        <f>ROUND(2*E23,0)/2</f>
        <v>15234</v>
      </c>
      <c r="G23">
        <f>+C23-(C$7+F23*C$8)</f>
        <v>0.036319999999250285</v>
      </c>
      <c r="K23">
        <f>+G23</f>
        <v>0.036319999999250285</v>
      </c>
      <c r="O23">
        <f>+C$11+C$12*$F23</f>
        <v>0.03708809603149899</v>
      </c>
      <c r="Q23" s="2">
        <f>+C23-15018.5</f>
        <v>41914.9999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2022-11-13T23:51:34Z</dcterms:modified>
  <cp:category/>
  <cp:version/>
  <cp:contentType/>
  <cp:contentStatus/>
</cp:coreProperties>
</file>