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<sst xmlns="http://schemas.openxmlformats.org/spreadsheetml/2006/main" count="44" uniqueCount="43">
  <si>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</si>
  <si>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</si>
  <si>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</si>
  <si>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</si>
  <si>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</si>
  <si>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</si>
  <si>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</si>
  <si>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</si>
  <si>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</si>
  <si>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</si>
  <si>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</si>
  <si>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</si>
  <si>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</si>
  <si>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</si>
  <si>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</si>
  <si>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</si>
  <si>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</si>
  <si>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</si>
  <si>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</si>
  <si>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</si>
  <si>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</si>
  <si>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</si>
  <si>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</si>
  <si>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</si>
  <si>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</si>
  <si>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</si>
  <si>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</si>
  <si>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</si>
  <si>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</si>
  <si>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</si>
  <si>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</si>
  <si>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</si>
  <si>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</si>
  <si>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</si>
  <si>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</si>
  <si>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</si>
  <si>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</si>
  <si>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</si>
  <si>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V2421 Cyg / GSC 3159-1247</t>
  </si>
  <si>
    <t>IBVS 5600 Eph.</t>
  </si>
  <si>
    <t>IBVS 5600</t>
  </si>
  <si>
    <t>IBVS 5781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</si>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</sst>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XV2421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968392"/>
        <c:axId val="56844617"/>
      </c:scatterChart>
      <c:val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crossBetween val="midCat"/>
        <c:dispUnits/>
      </c:valAx>
      <c:valAx>
        <c:axId val="56844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5"/>
          <c:w val="0.64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23</v>
      </c>
      <c r="C2" s="3"/>
      <c r="D2" s="3"/>
    </row>
    <row r="3" ht="13.5" thickBot="1"/>
    <row r="4" spans="1:4" ht="13.5" thickBot="1">
      <c r="A4" s="29" t="s">
        <v>39</v>
      </c>
      <c r="C4" s="27">
        <v>52873.9913</v>
      </c>
      <c r="D4" s="28">
        <v>0.6331</v>
      </c>
    </row>
    <row r="6" ht="12.75">
      <c r="A6" s="5" t="s">
        <v>0</v>
      </c>
    </row>
    <row r="7" spans="1:3" ht="12.75">
      <c r="A7" t="s">
        <v>1</v>
      </c>
      <c r="C7">
        <f>+C4</f>
        <v>52873.9913</v>
      </c>
    </row>
    <row r="8" spans="1:3" ht="12.75">
      <c r="A8" t="s">
        <v>2</v>
      </c>
      <c r="C8">
        <f>+D4</f>
        <v>0.6331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14</v>
      </c>
      <c r="B11" s="10"/>
      <c r="C11" s="22">
        <f ca="1">INTERCEPT(INDIRECT($G$11):G992,INDIRECT($F$11):F992)</f>
        <v>6.938893903907228E-18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15</v>
      </c>
      <c r="B12" s="10"/>
      <c r="C12" s="22">
        <f ca="1">SLOPE(INDIRECT($G$11):G992,INDIRECT($F$11):F992)</f>
        <v>6.483582089526523E-05</v>
      </c>
      <c r="D12" s="3"/>
      <c r="E12" s="10"/>
    </row>
    <row r="13" spans="1:5" ht="12.75">
      <c r="A13" s="10" t="s">
        <v>18</v>
      </c>
      <c r="B13" s="10"/>
      <c r="C13" s="3" t="s">
        <v>12</v>
      </c>
      <c r="D13" s="3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2" t="s">
        <v>16</v>
      </c>
      <c r="B15" s="10"/>
      <c r="C15" s="13">
        <f>(C7+C11)+(C8+C12)*INT(MAX(F21:F3533))</f>
        <v>53934.5424</v>
      </c>
      <c r="D15" s="14" t="s">
        <v>32</v>
      </c>
      <c r="E15" s="15">
        <f ca="1">TODAY()+15018.5-B9/24</f>
        <v>59897.5</v>
      </c>
    </row>
    <row r="16" spans="1:5" ht="12.75">
      <c r="A16" s="16" t="s">
        <v>3</v>
      </c>
      <c r="B16" s="10"/>
      <c r="C16" s="17">
        <f>+C8+C12</f>
        <v>0.6331648358208952</v>
      </c>
      <c r="D16" s="14" t="s">
        <v>33</v>
      </c>
      <c r="E16" s="15">
        <f>ROUND(2*(E15-C15)/C16,0)/2+1</f>
        <v>9418.5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34</v>
      </c>
      <c r="E17" s="18">
        <f>+C15+C16*E16-15018.5-C9/24</f>
        <v>44879.90123951244</v>
      </c>
    </row>
    <row r="18" spans="1:5" ht="14.25" thickBot="1" thickTop="1">
      <c r="A18" s="16" t="s">
        <v>4</v>
      </c>
      <c r="B18" s="10"/>
      <c r="C18" s="19">
        <f>+C15</f>
        <v>53934.5424</v>
      </c>
      <c r="D18" s="20">
        <f>+C16</f>
        <v>0.6331648358208952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40</v>
      </c>
      <c r="C21" s="8">
        <f>+C4</f>
        <v>52873.9913</v>
      </c>
      <c r="D21" s="8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6.938893903907228E-18</v>
      </c>
      <c r="Q21" s="2">
        <f>+C21-15018.5</f>
        <v>37855.4913</v>
      </c>
    </row>
    <row r="22" spans="1:18" ht="12.75">
      <c r="A22" t="s">
        <v>41</v>
      </c>
      <c r="B22" s="3" t="s">
        <v>42</v>
      </c>
      <c r="C22" s="8">
        <v>53934.5424</v>
      </c>
      <c r="D22" s="8">
        <v>0.0014</v>
      </c>
      <c r="E22">
        <f>+(C22-C$7)/C$8</f>
        <v>1675.1715368820044</v>
      </c>
      <c r="F22">
        <f>ROUND(2*E22,0)/2</f>
        <v>1675</v>
      </c>
      <c r="G22">
        <f>+C22-(C$7+F22*C$8)</f>
        <v>0.10859999999956926</v>
      </c>
      <c r="H22">
        <f>+G22</f>
        <v>0.10859999999956926</v>
      </c>
      <c r="O22">
        <f>+C$11+C$12*$F22</f>
        <v>0.10859999999956926</v>
      </c>
      <c r="Q22" s="2">
        <f>+C22-15018.5</f>
        <v>38916.0424</v>
      </c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2022-11-13T23:51:49Z</dcterms:modified>
  <cp:category/>
  <cp:version/>
  <cp:contentType/>
  <cp:contentStatus/>
</cp:coreProperties>
</file>