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<sst xmlns="http://schemas.openxmlformats.org/spreadsheetml/2006/main" count="57" uniqueCount="52">
  <si>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</si>
  <si>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</si>
  <si>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</si>
  <si>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</si>
  <si>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</si>
  <si>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</si>
  <si>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</si>
  <si>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</si>
  <si>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</si>
  <si>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</si>
  <si>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</si>
  <si>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</si>
  <si>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</si>
  <si>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</si>
  <si>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</si>
  <si>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</si>
  <si>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</si>
  <si>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</si>
  <si>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</si>
  <si>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</si>
  <si>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</si>
  <si>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</si>
  <si>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</si>
  <si>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</si>
  <si>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</si>
  <si>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</si>
  <si>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</si>
  <si>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</si>
  <si>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</si>
  <si>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</si>
  <si>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</si>
  <si>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</si>
  <si>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</si>
  <si>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</si>
  <si>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</si>
  <si>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</si>
  <si>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</si>
  <si>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</si>
  <si>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</si>
  <si>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</si>
  <si>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</si>
  <si>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</si>
  <si>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</si>
  <si>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G2656-4286</t>
  </si>
  <si>
    <t>GSC 2656-4286</t>
  </si>
  <si>
    <t>G2656-4286_Cyg.xls</t>
  </si>
  <si>
    <t>EA</t>
  </si>
  <si>
    <t>Cyg</t>
  </si>
  <si>
    <t>BRNO</t>
  </si>
  <si>
    <t>IBVS 5874</t>
  </si>
  <si>
    <t>I</t>
  </si>
  <si>
    <t>IBVS 6152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</si>
</sst>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2656-4286 - O-C Diagr.</a:t>
            </a:r>
          </a:p>
        </c:rich>
      </c:tx>
      <c:layout>
        <c:manualLayout>
          <c:xMode val="factor"/>
          <c:yMode val="factor"/>
          <c:x val="0.001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BRNO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0.0013</c:v>
                  </c:pt>
                  <c:pt idx="2">
                    <c:v>0.0007</c:v>
                  </c:pt>
                  <c:pt idx="3">
                    <c:v>0.006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0.0013</c:v>
                  </c:pt>
                  <c:pt idx="2">
                    <c:v>0.0007</c:v>
                  </c:pt>
                  <c:pt idx="3">
                    <c:v>0.006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0.0007</c:v>
                  </c:pt>
                  <c:pt idx="3">
                    <c:v>0.006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0.0007</c:v>
                  </c:pt>
                  <c:pt idx="3">
                    <c:v>0.006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0.0007</c:v>
                  </c:pt>
                  <c:pt idx="3">
                    <c:v>0.006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0.0007</c:v>
                  </c:pt>
                  <c:pt idx="3">
                    <c:v>0.006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0.0007</c:v>
                  </c:pt>
                  <c:pt idx="3">
                    <c:v>0.006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0.0007</c:v>
                  </c:pt>
                  <c:pt idx="3">
                    <c:v>0.006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0.0007</c:v>
                  </c:pt>
                  <c:pt idx="3">
                    <c:v>0.006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0.0007</c:v>
                  </c:pt>
                  <c:pt idx="3">
                    <c:v>0.006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0.0007</c:v>
                  </c:pt>
                  <c:pt idx="3">
                    <c:v>0.006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0.0007</c:v>
                  </c:pt>
                  <c:pt idx="3">
                    <c:v>0.006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0.0007</c:v>
                  </c:pt>
                  <c:pt idx="3">
                    <c:v>0.006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0.0007</c:v>
                  </c:pt>
                  <c:pt idx="3">
                    <c:v>0.006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8854307"/>
        <c:axId val="59926716"/>
      </c:scatterChart>
      <c:valAx>
        <c:axId val="58854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26716"/>
        <c:crosses val="autoZero"/>
        <c:crossBetween val="midCat"/>
        <c:dispUnits/>
      </c:valAx>
      <c:valAx>
        <c:axId val="59926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5430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375"/>
          <c:w val="0.754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17</xdr:col>
      <xdr:colOff>123825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481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s">
        <v>13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53611.435</v>
      </c>
      <c r="D7" s="30" t="s">
        <v>48</v>
      </c>
    </row>
    <row r="8" spans="1:4" ht="12.75">
      <c r="A8" t="s">
        <v>3</v>
      </c>
      <c r="C8" s="8">
        <v>1.125815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-0.00042977600556539167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-7.1063268390299575E-06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59897.548352777776</v>
      </c>
    </row>
    <row r="15" spans="1:5" ht="12.75">
      <c r="A15" s="12" t="s">
        <v>17</v>
      </c>
      <c r="B15" s="10"/>
      <c r="C15" s="13">
        <f>(C7+C11)+(C8+C12)*INT(MAX(F21:F3533))</f>
        <v>56930.316240772474</v>
      </c>
      <c r="D15" s="14" t="s">
        <v>39</v>
      </c>
      <c r="E15" s="15">
        <f>ROUND(2*(E14-$C$7)/$C$8,0)/2+E13</f>
        <v>5584.5</v>
      </c>
    </row>
    <row r="16" spans="1:5" ht="12.75">
      <c r="A16" s="16" t="s">
        <v>4</v>
      </c>
      <c r="B16" s="10"/>
      <c r="C16" s="17">
        <f>+C8+C12</f>
        <v>1.125807893673161</v>
      </c>
      <c r="D16" s="14" t="s">
        <v>40</v>
      </c>
      <c r="E16" s="24">
        <f>ROUND(2*(E14-$C$15)/$C$16,0)/2+E13</f>
        <v>2636.5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44880.4045857751</v>
      </c>
    </row>
    <row r="18" spans="1:5" ht="14.25" thickBot="1" thickTop="1">
      <c r="A18" s="16" t="s">
        <v>5</v>
      </c>
      <c r="B18" s="10"/>
      <c r="C18" s="19">
        <f>+C15</f>
        <v>56930.316240772474</v>
      </c>
      <c r="D18" s="20">
        <f>+C16</f>
        <v>1.125807893673161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BRNO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t="str">
        <f>D7</f>
        <v>BRNO</v>
      </c>
      <c r="C21" s="8">
        <f>C$7</f>
        <v>53611.435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-0.00042977600556539167</v>
      </c>
      <c r="Q21" s="2">
        <f>+C21-15018.5</f>
        <v>38592.935</v>
      </c>
    </row>
    <row r="22" spans="1:17" ht="12.75">
      <c r="A22" s="33" t="s">
        <v>49</v>
      </c>
      <c r="B22" s="34" t="s">
        <v>50</v>
      </c>
      <c r="C22" s="33">
        <v>54631.4159</v>
      </c>
      <c r="D22" s="33">
        <v>0.0013</v>
      </c>
      <c r="E22">
        <f>+(C22-C$7)/C$8</f>
        <v>905.9933470419228</v>
      </c>
      <c r="F22">
        <f>ROUND(2*E22,0)/2</f>
        <v>906</v>
      </c>
      <c r="G22">
        <f>+C22-(C$7+F22*C$8)</f>
        <v>-0.007489999996323604</v>
      </c>
      <c r="H22">
        <f>+G22</f>
        <v>-0.007489999996323604</v>
      </c>
      <c r="O22">
        <f>+C$11+C$12*$F22</f>
        <v>-0.006868108121726533</v>
      </c>
      <c r="Q22" s="2">
        <f>+C22-15018.5</f>
        <v>39612.9159</v>
      </c>
    </row>
    <row r="23" spans="1:17" ht="12.75">
      <c r="A23" s="35" t="s">
        <v>51</v>
      </c>
      <c r="B23" s="36"/>
      <c r="C23" s="35">
        <v>56905.5486</v>
      </c>
      <c r="D23" s="35">
        <v>0.0007</v>
      </c>
      <c r="E23">
        <f>+(C23-C$7)/C$8</f>
        <v>2925.981266904424</v>
      </c>
      <c r="F23">
        <f>ROUND(2*E23,0)/2</f>
        <v>2926</v>
      </c>
      <c r="G23">
        <f>+C23-(C$7+F23*C$8)</f>
        <v>-0.021089999994728714</v>
      </c>
      <c r="H23">
        <f>+G23</f>
        <v>-0.021089999994728714</v>
      </c>
      <c r="O23">
        <f>+C$11+C$12*$F23</f>
        <v>-0.021222888336567047</v>
      </c>
      <c r="Q23" s="2">
        <f>+C23-15018.5</f>
        <v>41887.0486</v>
      </c>
    </row>
    <row r="24" spans="1:17" ht="12.75">
      <c r="A24" s="35" t="s">
        <v>51</v>
      </c>
      <c r="B24" s="36"/>
      <c r="C24" s="35">
        <v>56930.3163</v>
      </c>
      <c r="D24" s="35">
        <v>0.006</v>
      </c>
      <c r="E24">
        <f>+(C24-C$7)/C$8</f>
        <v>2947.981062607978</v>
      </c>
      <c r="F24">
        <f>ROUND(2*E24,0)/2</f>
        <v>2948</v>
      </c>
      <c r="G24">
        <f>+C24-(C$7+F24*C$8)</f>
        <v>-0.021319999999832362</v>
      </c>
      <c r="H24">
        <f>+G24</f>
        <v>-0.021319999999832362</v>
      </c>
      <c r="O24">
        <f>+C$11+C$12*$F24</f>
        <v>-0.021379227527025705</v>
      </c>
      <c r="Q24" s="2">
        <f>+C24-15018.5</f>
        <v>41911.8163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2022-11-14T00:09:37Z</dcterms:modified>
  <cp:category/>
  <cp:version/>
  <cp:contentType/>
  <cp:contentStatus/>
</cp:coreProperties>
</file>