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<sst xmlns="http://schemas.openxmlformats.org/spreadsheetml/2006/main" count="56" uniqueCount="53">
  <si>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</si>
  <si>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</si>
  <si>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</si>
  <si>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</si>
  <si>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</si>
  <si>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</si>
  <si>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</si>
  <si>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</si>
  <si>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</si>
  <si>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</si>
  <si>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</si>
  <si>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</si>
  <si>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</si>
  <si>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</si>
  <si>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</si>
  <si>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</si>
  <si>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</si>
  <si>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</si>
  <si>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</si>
  <si>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</si>
  <si>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</si>
  <si>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</si>
  <si>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</si>
  <si>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</si>
  <si>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</si>
  <si>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</si>
  <si>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</si>
  <si>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</si>
  <si>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</si>
  <si>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</si>
  <si>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</si>
  <si>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</si>
  <si>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</si>
  <si>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</si>
  <si>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</si>
  <si>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</si>
  <si>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</si>
  <si>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</si>
  <si>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</si>
  <si>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</si>
  <si>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</si>
  <si>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</si>
  <si>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</si>
  <si>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LW Eri</t>
  </si>
  <si>
    <t xml:space="preserve">LW Eri / GSC 734-0713 </t>
  </si>
  <si>
    <t xml:space="preserve">G4734-0713 </t>
  </si>
  <si>
    <t>EB</t>
  </si>
  <si>
    <t>IBVS 5871</t>
  </si>
  <si>
    <t>II</t>
  </si>
  <si>
    <t>IBVS 5960</t>
  </si>
  <si>
    <t>I</t>
  </si>
  <si>
    <t>IBVS 6011</t>
  </si>
  <si>
    <t>IBVS 6063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</si>
</sst>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LW Eri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9249346"/>
        <c:axId val="63482067"/>
      </c:scatterChart>
      <c:valAx>
        <c:axId val="5924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crossBetween val="midCat"/>
        <c:dispUnits/>
      </c:valAx>
      <c:valAx>
        <c:axId val="6348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493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75"/>
          <c:y val="0.9335"/>
          <c:w val="0.756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44</v>
      </c>
      <c r="E1" s="28" t="s">
        <v>43</v>
      </c>
      <c r="F1" t="s">
        <v>45</v>
      </c>
    </row>
    <row r="2" spans="1:5" ht="12.75">
      <c r="A2" t="s">
        <v>24</v>
      </c>
      <c r="B2" t="s">
        <v>46</v>
      </c>
      <c r="C2" s="3"/>
      <c r="D2" s="3"/>
      <c r="E2">
        <v>0</v>
      </c>
    </row>
    <row r="3" ht="13.5" thickBot="1"/>
    <row r="4" spans="1:4" ht="13.5" thickBot="1">
      <c r="A4" s="5" t="s">
        <v>0</v>
      </c>
      <c r="C4" s="30">
        <v>53394.675</v>
      </c>
      <c r="D4" s="31">
        <v>0.46561</v>
      </c>
    </row>
    <row r="6" ht="12.75">
      <c r="A6" s="5" t="s">
        <v>1</v>
      </c>
    </row>
    <row r="7" spans="1:4" ht="12.75">
      <c r="A7" t="s">
        <v>2</v>
      </c>
      <c r="C7" s="8">
        <v>53394.675</v>
      </c>
      <c r="D7" s="29" t="e">
        <v>#N/A</v>
      </c>
    </row>
    <row r="8" spans="1:4" ht="12.75">
      <c r="A8" t="s">
        <v>3</v>
      </c>
      <c r="C8" s="8">
        <v>0.46561</v>
      </c>
      <c r="D8" s="29" t="e">
        <v>#N/A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0.0006101453167623103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7.504971422890715E-06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40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59899.81046851852</v>
      </c>
    </row>
    <row r="15" spans="1:5" ht="12.75">
      <c r="A15" s="12" t="s">
        <v>17</v>
      </c>
      <c r="B15" s="10"/>
      <c r="C15" s="13">
        <f>(C7+C11)+(C8+C12)*INT(MAX(F21:F3533))</f>
        <v>56312.70051380123</v>
      </c>
      <c r="D15" s="14" t="s">
        <v>41</v>
      </c>
      <c r="E15" s="15">
        <f>ROUND(2*(E14-$C$7)/$C$8,0)/2+E13</f>
        <v>13972</v>
      </c>
    </row>
    <row r="16" spans="1:5" ht="12.75">
      <c r="A16" s="16" t="s">
        <v>4</v>
      </c>
      <c r="B16" s="10"/>
      <c r="C16" s="17">
        <f>+C8+C12</f>
        <v>0.4656175049714229</v>
      </c>
      <c r="D16" s="14" t="s">
        <v>34</v>
      </c>
      <c r="E16" s="24">
        <f>ROUND(2*(E14-$C$15)/$C$16,0)/2+E13</f>
        <v>7705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35</v>
      </c>
      <c r="E17" s="18">
        <f>+$C$15+$C$16*E16-15018.5-$C$9/24</f>
        <v>44882.17922293938</v>
      </c>
    </row>
    <row r="18" spans="1:5" ht="14.25" thickBot="1" thickTop="1">
      <c r="A18" s="16" t="s">
        <v>5</v>
      </c>
      <c r="B18" s="10"/>
      <c r="C18" s="19">
        <f>+C15</f>
        <v>56312.70051380123</v>
      </c>
      <c r="D18" s="20">
        <f>+C16</f>
        <v>0.4656175049714229</v>
      </c>
      <c r="E18" s="21" t="s">
        <v>36</v>
      </c>
    </row>
    <row r="19" spans="1:5" ht="13.5" thickTop="1">
      <c r="A19" s="25" t="s">
        <v>37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39</v>
      </c>
    </row>
    <row r="21" spans="1:17" ht="12.75">
      <c r="A21" s="29" t="s">
        <v>42</v>
      </c>
      <c r="C21" s="8">
        <v>53394.675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0.0006101453167623103</v>
      </c>
      <c r="Q21" s="2">
        <f>+C21-15018.5</f>
        <v>38376.175</v>
      </c>
    </row>
    <row r="22" spans="1:17" ht="12.75">
      <c r="A22" s="32" t="s">
        <v>47</v>
      </c>
      <c r="B22" s="33" t="s">
        <v>48</v>
      </c>
      <c r="C22" s="32">
        <v>54832.737</v>
      </c>
      <c r="D22" s="32">
        <v>0.0009</v>
      </c>
      <c r="E22">
        <f>+(C22-C$7)/C$8</f>
        <v>3088.5547990807713</v>
      </c>
      <c r="F22">
        <f>ROUND(2*E22,0)/2</f>
        <v>3088.5</v>
      </c>
      <c r="G22">
        <f>+C22-(C$7+F22*C$8)</f>
        <v>0.025515000001178123</v>
      </c>
      <c r="I22">
        <f>+G22</f>
        <v>0.025515000001178123</v>
      </c>
      <c r="O22">
        <f>+C$11+C$12*$F22</f>
        <v>0.023789249556360286</v>
      </c>
      <c r="Q22" s="2">
        <f>+C22-15018.5</f>
        <v>39814.237</v>
      </c>
    </row>
    <row r="23" spans="1:17" ht="12.75">
      <c r="A23" s="32" t="s">
        <v>49</v>
      </c>
      <c r="B23" s="33" t="s">
        <v>50</v>
      </c>
      <c r="C23" s="32">
        <v>55503.924</v>
      </c>
      <c r="D23" s="32">
        <v>0.0004</v>
      </c>
      <c r="E23">
        <f>+(C23-C$7)/C$8</f>
        <v>4530.076673610954</v>
      </c>
      <c r="F23">
        <f>ROUND(2*E23,0)/2</f>
        <v>4530</v>
      </c>
      <c r="G23">
        <f>+C23-(C$7+F23*C$8)</f>
        <v>0.03569999999308493</v>
      </c>
      <c r="I23">
        <f>+G23</f>
        <v>0.03569999999308493</v>
      </c>
      <c r="O23">
        <f>+C$11+C$12*$F23</f>
        <v>0.03460766586245725</v>
      </c>
      <c r="Q23" s="2">
        <f>+C23-15018.5</f>
        <v>40485.424</v>
      </c>
    </row>
    <row r="24" spans="1:17" ht="12.75">
      <c r="A24" s="32" t="s">
        <v>51</v>
      </c>
      <c r="B24" s="33" t="s">
        <v>50</v>
      </c>
      <c r="C24" s="32">
        <v>55875.9475</v>
      </c>
      <c r="D24" s="32">
        <v>0.0004</v>
      </c>
      <c r="E24">
        <f>+(C24-C$7)/C$8</f>
        <v>5329.079057580377</v>
      </c>
      <c r="F24">
        <f>ROUND(2*E24,0)/2</f>
        <v>5329</v>
      </c>
      <c r="G24">
        <f>+C24-(C$7+F24*C$8)</f>
        <v>0.03680999999778578</v>
      </c>
      <c r="I24">
        <f>+G24</f>
        <v>0.03680999999778578</v>
      </c>
      <c r="O24">
        <f>+C$11+C$12*$F24</f>
        <v>0.04060413802934693</v>
      </c>
      <c r="Q24" s="2">
        <f>+C24-15018.5</f>
        <v>40857.4475</v>
      </c>
    </row>
    <row r="25" spans="1:17" ht="12.75">
      <c r="A25" s="34" t="s">
        <v>52</v>
      </c>
      <c r="B25" s="35" t="s">
        <v>50</v>
      </c>
      <c r="C25" s="36">
        <v>56312.7021</v>
      </c>
      <c r="D25" s="36">
        <v>0.0004</v>
      </c>
      <c r="E25">
        <f>+(C25-C$7)/C$8</f>
        <v>6267.105732265199</v>
      </c>
      <c r="F25">
        <f>ROUND(2*E25,0)/2</f>
        <v>6267</v>
      </c>
      <c r="G25">
        <f>+C25-(C$7+F25*C$8)</f>
        <v>0.04922999999689637</v>
      </c>
      <c r="I25">
        <f>+G25</f>
        <v>0.04922999999689637</v>
      </c>
      <c r="O25">
        <f>+C$11+C$12*$F25</f>
        <v>0.04764380122401842</v>
      </c>
      <c r="Q25" s="2">
        <f>+C25-15018.5</f>
        <v>41294.2021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2022-11-16T06:27:04Z</dcterms:modified>
  <cp:category/>
  <cp:version/>
  <cp:contentType/>
  <cp:contentStatus/>
</cp:coreProperties>
</file>