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<sst xmlns="http://schemas.openxmlformats.org/spreadsheetml/2006/main" count="56" uniqueCount="52">
  <si>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</si>
  <si>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</si>
  <si>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</si>
  <si>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</si>
  <si>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</si>
  <si>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</si>
  <si>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</si>
  <si>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</si>
  <si>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</si>
  <si>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</si>
  <si>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</si>
  <si>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</si>
  <si>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</si>
  <si>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</si>
  <si>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</si>
  <si>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</si>
  <si>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</si>
  <si>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</si>
  <si>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</si>
  <si>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</si>
  <si>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</si>
  <si>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</si>
  <si>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</si>
  <si>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</si>
  <si>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</si>
  <si>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</si>
  <si>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</si>
  <si>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</si>
  <si>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</si>
  <si>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</si>
  <si>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</si>
  <si>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</si>
  <si>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</si>
  <si>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</si>
  <si>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</si>
  <si>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</si>
  <si>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</si>
  <si>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</si>
  <si>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</si>
  <si>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</si>
  <si>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</si>
  <si>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</si>
  <si>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</si>
  <si>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G5863-0584</t>
  </si>
  <si>
    <t>GSC 5863-0584</t>
  </si>
  <si>
    <t>G5863-0584_Eri.xls</t>
  </si>
  <si>
    <t>EC</t>
  </si>
  <si>
    <t>Eri</t>
  </si>
  <si>
    <t>VSX</t>
  </si>
  <si>
    <t>IBVS 5960</t>
  </si>
  <si>
    <t>I</t>
  </si>
  <si>
    <t>IBVS 6011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</si>
</sst>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5863-0584 -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477211"/>
        <c:axId val="54186036"/>
      </c:scatterChart>
      <c:valAx>
        <c:axId val="13477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crossBetween val="midCat"/>
        <c:dispUnits/>
      </c:valAx>
      <c:valAx>
        <c:axId val="5418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772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53651.711</v>
      </c>
      <c r="D7" s="30" t="s">
        <v>48</v>
      </c>
    </row>
    <row r="8" spans="1:4" ht="12.75">
      <c r="A8" t="s">
        <v>3</v>
      </c>
      <c r="C8" s="8">
        <v>0.36659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4.641501577585909E-05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1.0717522345913097E-06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59899.81081736111</v>
      </c>
    </row>
    <row r="15" spans="1:5" ht="12.75">
      <c r="A15" s="12" t="s">
        <v>17</v>
      </c>
      <c r="B15" s="10"/>
      <c r="C15" s="13">
        <f>(C7+C11)+(C8+C12)*INT(MAX(F21:F3533))</f>
        <v>55850.89088585667</v>
      </c>
      <c r="D15" s="14" t="s">
        <v>39</v>
      </c>
      <c r="E15" s="15">
        <f>ROUND(2*(E14-$C$7)/$C$8,0)/2+E13</f>
        <v>17045</v>
      </c>
    </row>
    <row r="16" spans="1:5" ht="12.75">
      <c r="A16" s="16" t="s">
        <v>4</v>
      </c>
      <c r="B16" s="10"/>
      <c r="C16" s="17">
        <f>+C8+C12</f>
        <v>0.3665910717522346</v>
      </c>
      <c r="D16" s="14" t="s">
        <v>40</v>
      </c>
      <c r="E16" s="24">
        <f>ROUND(2*(E14-$C$15)/$C$16,0)/2+E13</f>
        <v>11046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44882.15169776519</v>
      </c>
    </row>
    <row r="18" spans="1:5" ht="14.25" thickBot="1" thickTop="1">
      <c r="A18" s="16" t="s">
        <v>5</v>
      </c>
      <c r="B18" s="10"/>
      <c r="C18" s="19">
        <f>+C15</f>
        <v>55850.89088585667</v>
      </c>
      <c r="D18" s="20">
        <f>+C16</f>
        <v>0.3665910717522346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0.0003116671886065698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53651.711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4.641501577585909E-05</v>
      </c>
      <c r="Q21" s="2">
        <f>+C21-15018.5</f>
        <v>38633.211</v>
      </c>
      <c r="S21">
        <f>+(O21-G21)^2</f>
        <v>2.1543536894732483E-09</v>
      </c>
    </row>
    <row r="22" spans="1:19" ht="12.75">
      <c r="A22" s="33" t="s">
        <v>49</v>
      </c>
      <c r="B22" s="34" t="s">
        <v>50</v>
      </c>
      <c r="C22" s="33">
        <v>55543.6879</v>
      </c>
      <c r="D22" s="33">
        <v>0.0005</v>
      </c>
      <c r="E22">
        <f>+(C22-C$7)/C$8</f>
        <v>5161.016121552672</v>
      </c>
      <c r="F22">
        <f>ROUND(2*E22,0)/2</f>
        <v>5161</v>
      </c>
      <c r="G22">
        <f>+C22-(C$7+F22*C$8)</f>
        <v>0.005909999992582016</v>
      </c>
      <c r="H22">
        <f>+G22</f>
        <v>0.005909999992582016</v>
      </c>
      <c r="O22">
        <f>+C$11+C$12*$F22</f>
        <v>0.0055777282985016085</v>
      </c>
      <c r="Q22" s="2">
        <f>+C22-15018.5</f>
        <v>40525.1879</v>
      </c>
      <c r="S22">
        <f>+(O22-G22)^2</f>
        <v>1.1040447868706368E-07</v>
      </c>
    </row>
    <row r="23" spans="1:19" ht="12.75">
      <c r="A23" s="33" t="s">
        <v>51</v>
      </c>
      <c r="B23" s="34" t="s">
        <v>50</v>
      </c>
      <c r="C23" s="33">
        <v>55850.8906</v>
      </c>
      <c r="D23" s="33">
        <v>0.0003</v>
      </c>
      <c r="E23">
        <f>+(C23-C$7)/C$8</f>
        <v>5999.016885348743</v>
      </c>
      <c r="F23">
        <f>ROUND(2*E23,0)/2</f>
        <v>5999</v>
      </c>
      <c r="G23">
        <f>+C23-(C$7+F23*C$8)</f>
        <v>0.006189999992784578</v>
      </c>
      <c r="H23">
        <f>+G23</f>
        <v>0.006189999992784578</v>
      </c>
      <c r="O23">
        <f>+C$11+C$12*$F23</f>
        <v>0.0064758566710891256</v>
      </c>
      <c r="Q23" s="2">
        <f>+C23-15018.5</f>
        <v>40832.3906</v>
      </c>
      <c r="S23">
        <f>+(O23-G23)^2</f>
        <v>8.17140405313094E-08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2022-11-16T06:27:34Z</dcterms:modified>
  <cp:category/>
  <cp:version/>
  <cp:contentType/>
  <cp:contentStatus/>
</cp:coreProperties>
</file>