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<sst xmlns="http://schemas.openxmlformats.org/spreadsheetml/2006/main" count="58" uniqueCount="53">
  <si>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</si>
  <si>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</si>
  <si>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</si>
  <si>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</si>
  <si>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</si>
  <si>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</si>
  <si>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</si>
  <si>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</si>
  <si>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</si>
  <si>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</si>
  <si>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</si>
  <si>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</si>
  <si>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</si>
  <si>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</si>
  <si>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</si>
  <si>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</si>
  <si>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</si>
  <si>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</si>
  <si>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</si>
  <si>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</si>
  <si>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</si>
  <si>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</si>
  <si>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</si>
  <si>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</si>
  <si>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</si>
  <si>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</si>
  <si>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</si>
  <si>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</si>
  <si>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</si>
  <si>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</si>
  <si>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</si>
  <si>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</si>
  <si>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</si>
  <si>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</si>
  <si>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</si>
  <si>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</si>
  <si>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</si>
  <si>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</si>
  <si>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</si>
  <si>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</si>
  <si>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</si>
  <si>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</si>
  <si>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</si>
  <si>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G4732-1231</t>
  </si>
  <si>
    <t>GSC 4732-1231</t>
  </si>
  <si>
    <t>G4732-1231_Eri.xls</t>
  </si>
  <si>
    <t>EC</t>
  </si>
  <si>
    <t>Eri</t>
  </si>
  <si>
    <t>VSX</t>
  </si>
  <si>
    <t>IBVS 5960</t>
  </si>
  <si>
    <t>I</t>
  </si>
  <si>
    <t>IBVS 6011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</si>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</sst>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4732-1231 -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522339"/>
        <c:axId val="65156732"/>
      </c:scatterChart>
      <c:valAx>
        <c:axId val="4452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crossBetween val="midCat"/>
        <c:dispUnits/>
      </c:valAx>
      <c:valAx>
        <c:axId val="6515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53719.742000000086</v>
      </c>
      <c r="D7" s="30" t="s">
        <v>48</v>
      </c>
    </row>
    <row r="8" spans="1:4" ht="12.75">
      <c r="A8" t="s">
        <v>3</v>
      </c>
      <c r="C8" s="8">
        <v>0.353829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3.297694692244095E-05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-3.055749143484858E-07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59899.81416423611</v>
      </c>
    </row>
    <row r="15" spans="1:5" ht="12.75">
      <c r="A15" s="12" t="s">
        <v>17</v>
      </c>
      <c r="B15" s="10"/>
      <c r="C15" s="13">
        <f>(C7+C11)+(C8+C12)*INT(MAX(F21:F3533))</f>
        <v>56231.92576339514</v>
      </c>
      <c r="D15" s="14" t="s">
        <v>39</v>
      </c>
      <c r="E15" s="15">
        <f>ROUND(2*(E14-$C$7)/$C$8,0)/2+E13</f>
        <v>17467.5</v>
      </c>
    </row>
    <row r="16" spans="1:5" ht="12.75">
      <c r="A16" s="16" t="s">
        <v>4</v>
      </c>
      <c r="B16" s="10"/>
      <c r="C16" s="17">
        <f>+C8+C12</f>
        <v>0.35382869442508563</v>
      </c>
      <c r="D16" s="14" t="s">
        <v>40</v>
      </c>
      <c r="E16" s="24">
        <f>ROUND(2*(E14-$C$15)/$C$16,0)/2+E13</f>
        <v>10367.5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44882.140586180554</v>
      </c>
    </row>
    <row r="18" spans="1:5" ht="14.25" thickBot="1" thickTop="1">
      <c r="A18" s="16" t="s">
        <v>5</v>
      </c>
      <c r="B18" s="10"/>
      <c r="C18" s="19">
        <f>+C15</f>
        <v>56231.92576339514</v>
      </c>
      <c r="D18" s="20">
        <f>+C16</f>
        <v>0.35382869442508563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0.0011579602815564086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53719.742000000086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3.297694692244095E-05</v>
      </c>
      <c r="Q21" s="2">
        <f>+C21-15018.5</f>
        <v>38701.242000000086</v>
      </c>
      <c r="S21">
        <f>+(O21-G21)^2</f>
        <v>1.0874790283254875E-09</v>
      </c>
    </row>
    <row r="22" spans="1:19" ht="12.75">
      <c r="A22" s="33" t="s">
        <v>49</v>
      </c>
      <c r="B22" s="34" t="s">
        <v>50</v>
      </c>
      <c r="C22" s="33">
        <v>55500.9166</v>
      </c>
      <c r="D22" s="33">
        <v>0.0006</v>
      </c>
      <c r="E22">
        <f>+(C22-C$7)/C$8</f>
        <v>5033.998343832504</v>
      </c>
      <c r="F22">
        <f>ROUND(2*E22,0)/2</f>
        <v>5034</v>
      </c>
      <c r="G22">
        <f>+C22-(C$7+F22*C$8)</f>
        <v>-0.0005860000892425887</v>
      </c>
      <c r="I22">
        <f>+G22</f>
        <v>-0.0005860000892425887</v>
      </c>
      <c r="O22">
        <f>+C$11+C$12*$F22</f>
        <v>-0.0015052871719078366</v>
      </c>
      <c r="Q22" s="2">
        <f>+C22-15018.5</f>
        <v>40482.4166</v>
      </c>
      <c r="S22">
        <f>+(O22-G22)^2</f>
        <v>8.450887403551823E-07</v>
      </c>
    </row>
    <row r="23" spans="1:19" ht="12.75">
      <c r="A23" s="33" t="s">
        <v>51</v>
      </c>
      <c r="B23" s="34" t="s">
        <v>50</v>
      </c>
      <c r="C23" s="33">
        <v>55868.8959</v>
      </c>
      <c r="D23" s="33">
        <v>0.0006</v>
      </c>
      <c r="E23">
        <f>+(C23-C$7)/C$8</f>
        <v>6073.990260831976</v>
      </c>
      <c r="F23">
        <f>ROUND(2*E23,0)/2</f>
        <v>6074</v>
      </c>
      <c r="G23">
        <f>+C23-(C$7+F23*C$8)</f>
        <v>-0.0034460000824765302</v>
      </c>
      <c r="I23">
        <f>+G23</f>
        <v>-0.0034460000824765302</v>
      </c>
      <c r="O23">
        <f>+C$11+C$12*$F23</f>
        <v>-0.0018230850828302619</v>
      </c>
      <c r="Q23" s="2">
        <f>+C23-15018.5</f>
        <v>40850.3959</v>
      </c>
      <c r="S23">
        <f>+(O23-G23)^2</f>
        <v>2.633853096076847E-06</v>
      </c>
    </row>
    <row r="24" spans="1:19" ht="12.75">
      <c r="A24" s="35" t="s">
        <v>52</v>
      </c>
      <c r="B24" s="36" t="s">
        <v>50</v>
      </c>
      <c r="C24" s="37">
        <v>56231.9265</v>
      </c>
      <c r="D24" s="37">
        <v>0.0002</v>
      </c>
      <c r="E24">
        <f>+(C24-C$7)/C$8</f>
        <v>7099.996043286208</v>
      </c>
      <c r="F24">
        <f>ROUND(2*E24,0)/2</f>
        <v>7100</v>
      </c>
      <c r="G24">
        <f>+C24-(C$7+F24*C$8)</f>
        <v>-0.001400000081048347</v>
      </c>
      <c r="I24">
        <f>+G24</f>
        <v>-0.001400000081048347</v>
      </c>
      <c r="O24">
        <f>+C$11+C$12*$F24</f>
        <v>-0.002136604944951808</v>
      </c>
      <c r="Q24" s="2">
        <f>+C24-15018.5</f>
        <v>41213.4265</v>
      </c>
      <c r="S24">
        <f>+(O24-G24)^2</f>
        <v>5.425867255262363E-07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2022-11-16T06:32:23Z</dcterms:modified>
  <cp:category/>
  <cp:version/>
  <cp:contentType/>
  <cp:contentStatus/>
</cp:coreProperties>
</file>