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<sst xmlns="http://schemas.openxmlformats.org/spreadsheetml/2006/main" count="58" uniqueCount="53">
  <si>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</si>
  <si>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</si>
  <si>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</si>
  <si>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</si>
  <si>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</si>
  <si>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</si>
  <si>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</si>
  <si>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</si>
  <si>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</si>
  <si>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</si>
  <si>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</si>
  <si>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</si>
  <si>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</si>
  <si>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</si>
  <si>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</si>
  <si>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</si>
  <si>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</si>
  <si>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</si>
  <si>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</si>
  <si>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</si>
  <si>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</si>
  <si>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</si>
  <si>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</si>
  <si>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</si>
  <si>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</si>
  <si>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</si>
  <si>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</si>
  <si>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</si>
  <si>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</si>
  <si>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</si>
  <si>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</si>
  <si>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</si>
  <si>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</si>
  <si>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</si>
  <si>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</si>
  <si>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</si>
  <si>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</si>
  <si>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</si>
  <si>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</si>
  <si>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</si>
  <si>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</si>
  <si>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</si>
  <si>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</si>
  <si>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G5322-2251</t>
  </si>
  <si>
    <t>GSC 5322-2251</t>
  </si>
  <si>
    <t>G5322-2251_Eri.xls</t>
  </si>
  <si>
    <t>EC</t>
  </si>
  <si>
    <t>Eri</t>
  </si>
  <si>
    <t>VSX</t>
  </si>
  <si>
    <t>IBVS 5960</t>
  </si>
  <si>
    <t>I</t>
  </si>
  <si>
    <t>IBVS 6029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</si>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</sst>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5322-2251 -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3704044"/>
        <c:axId val="56227533"/>
      </c:scatterChart>
      <c:valAx>
        <c:axId val="1370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27533"/>
        <c:crosses val="autoZero"/>
        <c:crossBetween val="midCat"/>
        <c:dispUnits/>
      </c:valAx>
      <c:valAx>
        <c:axId val="5622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040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114300</xdr:rowOff>
    </xdr:from>
    <xdr:to>
      <xdr:col>18</xdr:col>
      <xdr:colOff>190500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200650" y="11430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53478.481000000145</v>
      </c>
      <c r="D7" s="30" t="s">
        <v>48</v>
      </c>
    </row>
    <row r="8" spans="1:4" ht="12.75">
      <c r="A8" t="s">
        <v>3</v>
      </c>
      <c r="C8" s="8">
        <v>0.489633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0.004354861781321755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1.5659627032174988E-06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59899.815387731476</v>
      </c>
    </row>
    <row r="15" spans="1:5" ht="12.75">
      <c r="A15" s="12" t="s">
        <v>17</v>
      </c>
      <c r="B15" s="10"/>
      <c r="C15" s="13">
        <f>(C7+C11)+(C8+C12)*INT(MAX(F21:F3533))</f>
        <v>56245.89992168313</v>
      </c>
      <c r="D15" s="14" t="s">
        <v>39</v>
      </c>
      <c r="E15" s="15">
        <f>ROUND(2*(E14-$C$7)/$C$8,0)/2+E13</f>
        <v>13115.5</v>
      </c>
    </row>
    <row r="16" spans="1:5" ht="12.75">
      <c r="A16" s="16" t="s">
        <v>4</v>
      </c>
      <c r="B16" s="10"/>
      <c r="C16" s="17">
        <f>+C8+C12</f>
        <v>0.4896345659627032</v>
      </c>
      <c r="D16" s="14" t="s">
        <v>40</v>
      </c>
      <c r="E16" s="24">
        <f>ROUND(2*(E14-$C$15)/$C$16,0)/2+E13</f>
        <v>7463.5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44882.1833380791</v>
      </c>
    </row>
    <row r="18" spans="1:5" ht="14.25" thickBot="1" thickTop="1">
      <c r="A18" s="16" t="s">
        <v>5</v>
      </c>
      <c r="B18" s="10"/>
      <c r="C18" s="19">
        <f>+C15</f>
        <v>56245.89992168313</v>
      </c>
      <c r="D18" s="20">
        <f>+C16</f>
        <v>0.4896345659627032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0.0025160511019554116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53478.481000000145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0.004354861781321755</v>
      </c>
      <c r="Q21" s="2">
        <f>+C21-15018.5</f>
        <v>38459.981000000145</v>
      </c>
      <c r="S21">
        <f>+(O21-G21)^2</f>
        <v>1.896482113441689E-05</v>
      </c>
    </row>
    <row r="22" spans="1:19" ht="12.75">
      <c r="A22" s="33" t="s">
        <v>49</v>
      </c>
      <c r="B22" s="34" t="s">
        <v>50</v>
      </c>
      <c r="C22" s="33">
        <v>55513.8963</v>
      </c>
      <c r="D22" s="33">
        <v>0.0004</v>
      </c>
      <c r="E22">
        <f>+(C22-C$7)/C$8</f>
        <v>4157.0223003757</v>
      </c>
      <c r="F22">
        <f>ROUND(2*E22,0)/2</f>
        <v>4157</v>
      </c>
      <c r="G22">
        <f>+C22-(C$7+F22*C$8)</f>
        <v>0.010918999854766298</v>
      </c>
      <c r="I22">
        <f>+G22</f>
        <v>0.010918999854766298</v>
      </c>
      <c r="O22">
        <f>+C$11+C$12*$F22</f>
        <v>0.010864568738596897</v>
      </c>
      <c r="Q22" s="2">
        <f>+C22-15018.5</f>
        <v>40495.3963</v>
      </c>
      <c r="S22">
        <f>+(O22-G22)^2</f>
        <v>2.9627464074468387E-09</v>
      </c>
    </row>
    <row r="23" spans="1:19" ht="12.75">
      <c r="A23" s="35" t="s">
        <v>51</v>
      </c>
      <c r="B23" s="36" t="s">
        <v>50</v>
      </c>
      <c r="C23" s="35">
        <v>55945.7538</v>
      </c>
      <c r="D23" s="35">
        <v>0.0002</v>
      </c>
      <c r="E23">
        <f>+(C23-C$7)/C$8</f>
        <v>5039.024738936823</v>
      </c>
      <c r="F23">
        <f>ROUND(2*E23,0)/2</f>
        <v>5039</v>
      </c>
      <c r="G23">
        <f>+C23-(C$7+F23*C$8)</f>
        <v>0.012112999851524364</v>
      </c>
      <c r="I23">
        <f>+G23</f>
        <v>0.012112999851524364</v>
      </c>
      <c r="O23">
        <f>+C$11+C$12*$F23</f>
        <v>0.012245747842834732</v>
      </c>
      <c r="Q23" s="2">
        <f>+C23-15018.5</f>
        <v>40927.2538</v>
      </c>
      <c r="S23">
        <f>+(O23-G23)^2</f>
        <v>1.762202919693751E-08</v>
      </c>
    </row>
    <row r="24" spans="1:19" ht="12.75">
      <c r="A24" s="37" t="s">
        <v>52</v>
      </c>
      <c r="B24" s="38" t="s">
        <v>50</v>
      </c>
      <c r="C24" s="39">
        <v>56245.9</v>
      </c>
      <c r="D24" s="39">
        <v>0.0002</v>
      </c>
      <c r="E24">
        <f>+(C24-C$7)/C$8</f>
        <v>5652.027130523997</v>
      </c>
      <c r="F24">
        <f>ROUND(2*E24,0)/2</f>
        <v>5652</v>
      </c>
      <c r="G24">
        <f>+C24-(C$7+F24*C$8)</f>
        <v>0.013283999855048023</v>
      </c>
      <c r="I24">
        <f>+G24</f>
        <v>0.013283999855048023</v>
      </c>
      <c r="O24">
        <f>+C$11+C$12*$F24</f>
        <v>0.013205682979907058</v>
      </c>
      <c r="Q24" s="2">
        <f>+C24-15018.5</f>
        <v>41227.4</v>
      </c>
      <c r="S24">
        <f>+(O24-G24)^2</f>
        <v>6.13353293184551E-09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2022-11-16T06:34:09Z</dcterms:modified>
  <cp:category/>
  <cp:version/>
  <cp:contentType/>
  <cp:contentStatus/>
</cp:coreProperties>
</file>