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<sst xmlns="http://schemas.openxmlformats.org/spreadsheetml/2006/main" count="67" uniqueCount="48">
  <si>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</si>
  <si>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</si>
  <si>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</si>
  <si>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</si>
  <si>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</si>
  <si>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</si>
  <si>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</si>
  <si>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</si>
  <si>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</si>
  <si>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</si>
  <si>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</si>
  <si>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</si>
  <si>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</si>
  <si>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</si>
  <si>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</si>
  <si>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</si>
  <si>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</si>
  <si>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</si>
  <si>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</si>
  <si>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</si>
  <si>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</si>
  <si>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</si>
  <si>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</si>
  <si>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</si>
  <si>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</si>
  <si>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</si>
  <si>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</si>
  <si>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</si>
  <si>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PV Gem</t>
  </si>
  <si>
    <t>aka HIP 29589</t>
  </si>
  <si>
    <t>EW or puls</t>
  </si>
  <si>
    <t>Epoch</t>
  </si>
  <si>
    <t>Period</t>
  </si>
  <si>
    <t>HJD</t>
  </si>
  <si>
    <t>Mag</t>
  </si>
  <si>
    <t>Phase</t>
  </si>
  <si>
    <t>-Mag</t>
  </si>
  <si>
    <t>HIP</t>
  </si>
  <si>
    <t>Relation looks nice but gives lousy phase diagram.</t>
  </si>
  <si>
    <t># of data points:</t>
  </si>
  <si>
    <t>PV Gem / GSC 01877-00640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</si>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</sst>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PV Gem - O-C Diagr.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05"/>
          <c:w val="0.87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A!$F$21:$F$30</c:f>
              <c:numCache/>
            </c:numRef>
          </c:xVal>
          <c:yVal>
            <c:numRef>
              <c:f>A!$H$21:$H$30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A!$D$22:$D$50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A!$F$21:$F$50</c:f>
              <c:numCache/>
            </c:numRef>
          </c:xVal>
          <c:yVal>
            <c:numRef>
              <c:f>A!$I$21:$I$50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A!$F$21:$F$50</c:f>
              <c:numCache/>
            </c:numRef>
          </c:xVal>
          <c:yVal>
            <c:numRef>
              <c:f>A!$J$21:$J$50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A!$F$21:$F$50</c:f>
              <c:numCache/>
            </c:numRef>
          </c:xVal>
          <c:yVal>
            <c:numRef>
              <c:f>A!$K$21:$K$50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A!$F$21:$F$50</c:f>
              <c:numCache/>
            </c:numRef>
          </c:xVal>
          <c:yVal>
            <c:numRef>
              <c:f>A!$L$21:$L$50</c:f>
              <c:numCache/>
            </c:numRef>
          </c:yVal>
          <c:smooth val="0"/>
        </c:ser>
        <c:axId val="14664347"/>
        <c:axId val="64870260"/>
      </c:scatterChart>
      <c:valAx>
        <c:axId val="1466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0260"/>
        <c:crosses val="autoZero"/>
        <c:crossBetween val="midCat"/>
        <c:dispUnits/>
      </c:valAx>
      <c:valAx>
        <c:axId val="6487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4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25"/>
          <c:y val="0.9305"/>
          <c:w val="0.61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 Leo = HIP 54165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475"/>
          <c:w val="0.893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Sheet1!$E$11:$E$222</c:f>
              <c:numCache/>
            </c:numRef>
          </c:xVal>
          <c:yVal>
            <c:numRef>
              <c:f>Sheet1!$F$11:$F$222</c:f>
              <c:numCache/>
            </c:numRef>
          </c:yVal>
          <c:smooth val="0"/>
        </c:ser>
        <c:axId val="46961429"/>
        <c:axId val="19999678"/>
      </c:scatterChart>
      <c:valAx>
        <c:axId val="469614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9678"/>
        <c:crosses val="autoZero"/>
        <c:crossBetween val="midCat"/>
        <c:dispUnits/>
        <c:minorUnit val="0.1"/>
      </c:valAx>
      <c:valAx>
        <c:axId val="1999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C-V  (mags)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1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180975</xdr:rowOff>
    </xdr:from>
    <xdr:to>
      <xdr:col>14</xdr:col>
      <xdr:colOff>657225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5534025" y="180975"/>
        <a:ext cx="4095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15</xdr:col>
      <xdr:colOff>209550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267200" y="0"/>
        <a:ext cx="5086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3"/>
  <sheetViews>
    <sheetView tabSelected="1" zoomScalePageLayoutView="0" workbookViewId="0" topLeftCell="A1">
      <selection activeCell="B5" sqref="B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1" width="8.57421875" style="0" customWidth="1"/>
    <col min="12" max="12" width="8.00390625" style="0" customWidth="1"/>
    <col min="13" max="13" width="7.7109375" style="0" customWidth="1"/>
    <col min="14" max="14" width="9.8515625" style="0" customWidth="1"/>
  </cols>
  <sheetData>
    <row r="1" ht="20.25">
      <c r="A1" s="1" t="s">
        <v>40</v>
      </c>
    </row>
    <row r="2" spans="1:4" ht="12.75">
      <c r="A2" t="s">
        <v>27</v>
      </c>
      <c r="B2" t="s">
        <v>30</v>
      </c>
      <c r="D2" t="s">
        <v>29</v>
      </c>
    </row>
    <row r="3" ht="13.5" thickBot="1"/>
    <row r="4" spans="1:4" ht="14.25" thickBot="1" thickTop="1">
      <c r="A4" s="8" t="s">
        <v>0</v>
      </c>
      <c r="C4" s="3" t="s">
        <v>13</v>
      </c>
      <c r="D4" s="4" t="s">
        <v>13</v>
      </c>
    </row>
    <row r="5" spans="1:3" ht="12.75">
      <c r="A5" s="5" t="s">
        <v>47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v>47963.86</v>
      </c>
    </row>
    <row r="8" spans="1:3" ht="12.75">
      <c r="A8" t="s">
        <v>3</v>
      </c>
      <c r="C8">
        <v>0.37613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15</v>
      </c>
      <c r="C11">
        <f>INTERCEPT(G21:G32,F21:F32)</f>
        <v>0.04819970906812567</v>
      </c>
      <c r="D11" s="6"/>
    </row>
    <row r="12" spans="1:6" ht="12.75">
      <c r="A12" t="s">
        <v>16</v>
      </c>
      <c r="C12">
        <f>SLOPE(G21:G32,F21:F32)</f>
        <v>-3.977481504315773E-05</v>
      </c>
      <c r="D12" s="6"/>
      <c r="E12" s="17" t="s">
        <v>41</v>
      </c>
      <c r="F12" s="18">
        <v>1</v>
      </c>
    </row>
    <row r="13" spans="1:6" ht="12.75">
      <c r="A13" t="s">
        <v>21</v>
      </c>
      <c r="C13" s="6" t="s">
        <v>13</v>
      </c>
      <c r="D13" s="6"/>
      <c r="E13" s="17" t="s">
        <v>42</v>
      </c>
      <c r="F13" s="19">
        <f ca="1">NOW()+15018.5+$C$5/24</f>
        <v>59900.76673449074</v>
      </c>
    </row>
    <row r="14" spans="1:6" ht="12.75">
      <c r="A14" t="s">
        <v>26</v>
      </c>
      <c r="E14" s="17" t="s">
        <v>43</v>
      </c>
      <c r="F14" s="20">
        <f>ROUND(2*(F13-$C$7)/$C$8,0)/2+F12</f>
        <v>31737</v>
      </c>
    </row>
    <row r="15" spans="1:6" ht="12.75">
      <c r="A15" s="5" t="s">
        <v>17</v>
      </c>
      <c r="C15" s="13">
        <f>(C7+C11)+(C8+C12)*INT(MAX(F21:F3533))</f>
        <v>48738.65406359008</v>
      </c>
      <c r="E15" s="17" t="s">
        <v>44</v>
      </c>
      <c r="F15" s="21">
        <f>ROUND(2*(F13-$C$15)/$C$16,0)/2+F12</f>
        <v>29680.5</v>
      </c>
    </row>
    <row r="16" spans="1:6" ht="12.75">
      <c r="A16" s="8" t="s">
        <v>4</v>
      </c>
      <c r="C16" s="14">
        <f>+C8+C12</f>
        <v>0.3760902251849569</v>
      </c>
      <c r="E16" s="17" t="s">
        <v>45</v>
      </c>
      <c r="F16" s="22">
        <f>+$C$15+$C$16*F15-15018.5-$C$5/24</f>
        <v>44883.09582552553</v>
      </c>
    </row>
    <row r="17" spans="1:6" ht="13.5" thickBot="1">
      <c r="A17" s="15" t="s">
        <v>39</v>
      </c>
      <c r="C17">
        <f>COUNT(C21:C2191)</f>
        <v>7</v>
      </c>
      <c r="F17" s="23" t="s">
        <v>46</v>
      </c>
    </row>
    <row r="18" spans="1:4" ht="14.25" thickBot="1" thickTop="1">
      <c r="A18" s="8" t="s">
        <v>5</v>
      </c>
      <c r="C18" s="3">
        <f>+C15</f>
        <v>48738.65406359008</v>
      </c>
      <c r="D18" s="4">
        <f>+C16</f>
        <v>0.3760902251849569</v>
      </c>
    </row>
    <row r="19" ht="13.5" thickTop="1">
      <c r="A19" s="12" t="s">
        <v>38</v>
      </c>
    </row>
    <row r="20" spans="1:14" ht="13.5" thickBot="1">
      <c r="A20" s="7" t="s">
        <v>6</v>
      </c>
      <c r="B20" s="7" t="s">
        <v>7</v>
      </c>
      <c r="C20" s="7" t="s">
        <v>8</v>
      </c>
      <c r="D20" s="7" t="s">
        <v>12</v>
      </c>
      <c r="E20" s="7" t="s">
        <v>9</v>
      </c>
      <c r="F20" s="7" t="s">
        <v>10</v>
      </c>
      <c r="G20" s="7" t="s">
        <v>11</v>
      </c>
      <c r="H20" s="10" t="s">
        <v>37</v>
      </c>
      <c r="I20" s="10" t="s">
        <v>18</v>
      </c>
      <c r="J20" s="10" t="s">
        <v>19</v>
      </c>
      <c r="K20" s="10" t="s">
        <v>20</v>
      </c>
      <c r="L20" s="10" t="s">
        <v>25</v>
      </c>
      <c r="M20" s="9" t="s">
        <v>24</v>
      </c>
      <c r="N20" s="7" t="s">
        <v>14</v>
      </c>
    </row>
    <row r="21" spans="1:14" ht="12.75">
      <c r="A21" t="s">
        <v>37</v>
      </c>
      <c r="C21" s="16">
        <v>47964.27502</v>
      </c>
      <c r="D21" s="16" t="s">
        <v>13</v>
      </c>
      <c r="E21">
        <f aca="true" t="shared" si="0" ref="E21:E27">+(C21-C$7)/C$8</f>
        <v>1.1033951027580036</v>
      </c>
      <c r="F21">
        <f aca="true" t="shared" si="1" ref="F21:F27">ROUND(2*E21,0)/2</f>
        <v>1</v>
      </c>
      <c r="G21">
        <f aca="true" t="shared" si="2" ref="G21:G27">+C21-(C$7+F21*C$8)</f>
        <v>0.03889000000344822</v>
      </c>
      <c r="H21">
        <f aca="true" t="shared" si="3" ref="H21:H27">+G21</f>
        <v>0.03889000000344822</v>
      </c>
      <c r="L21">
        <f aca="true" t="shared" si="4" ref="L21:L27">+C$11+C$12*F21</f>
        <v>0.048159934253082515</v>
      </c>
      <c r="N21" s="2">
        <f aca="true" t="shared" si="5" ref="N21:N27">+C21-15018.5</f>
        <v>32945.77502</v>
      </c>
    </row>
    <row r="22" spans="1:14" ht="12.75">
      <c r="A22" t="s">
        <v>37</v>
      </c>
      <c r="C22" s="16">
        <v>48311.42026</v>
      </c>
      <c r="D22" s="16" t="s">
        <v>13</v>
      </c>
      <c r="E22">
        <f>+(C22-C$7)/C$8</f>
        <v>924.0429106957657</v>
      </c>
      <c r="F22">
        <f>ROUND(2*E22,0)/2</f>
        <v>924</v>
      </c>
      <c r="G22">
        <f>+C22-(C$7+F22*C$8)</f>
        <v>0.01613999999972293</v>
      </c>
      <c r="H22">
        <f>+G22</f>
        <v>0.01613999999972293</v>
      </c>
      <c r="L22">
        <f>+C$11+C$12*F22</f>
        <v>0.011447779968247931</v>
      </c>
      <c r="N22" s="2">
        <f>+C22-15018.5</f>
        <v>33292.92026</v>
      </c>
    </row>
    <row r="23" spans="1:14" ht="12.75">
      <c r="A23" t="s">
        <v>37</v>
      </c>
      <c r="C23" s="16">
        <v>48332.10942</v>
      </c>
      <c r="D23" s="16" t="s">
        <v>13</v>
      </c>
      <c r="E23">
        <f t="shared" si="0"/>
        <v>979.0482545928271</v>
      </c>
      <c r="F23">
        <f t="shared" si="1"/>
        <v>979</v>
      </c>
      <c r="G23">
        <f t="shared" si="2"/>
        <v>0.018150000003515743</v>
      </c>
      <c r="H23">
        <f t="shared" si="3"/>
        <v>0.018150000003515743</v>
      </c>
      <c r="L23">
        <f t="shared" si="4"/>
        <v>0.009260165140874257</v>
      </c>
      <c r="N23" s="2">
        <f t="shared" si="5"/>
        <v>33313.60942</v>
      </c>
    </row>
    <row r="24" spans="1:14" ht="12.75">
      <c r="A24" t="s">
        <v>37</v>
      </c>
      <c r="C24" s="16">
        <v>48504.34555</v>
      </c>
      <c r="D24" s="16" t="s">
        <v>13</v>
      </c>
      <c r="E24">
        <f>+(C24-C$7)/C$8</f>
        <v>1436.9647462313496</v>
      </c>
      <c r="F24">
        <f>ROUND(2*E24,0)/2</f>
        <v>1437</v>
      </c>
      <c r="G24">
        <f>+C24-(C$7+F24*C$8)</f>
        <v>-0.013259999999718275</v>
      </c>
      <c r="H24">
        <f t="shared" si="3"/>
        <v>-0.013259999999718275</v>
      </c>
      <c r="L24">
        <f>+C$11+C$12*F24</f>
        <v>-0.008956700148891987</v>
      </c>
      <c r="N24" s="2">
        <f>+C24-15018.5</f>
        <v>33485.84555</v>
      </c>
    </row>
    <row r="25" spans="1:14" ht="12.75">
      <c r="A25" t="s">
        <v>37</v>
      </c>
      <c r="C25" s="16">
        <v>48504.35983</v>
      </c>
      <c r="D25" s="16" t="s">
        <v>13</v>
      </c>
      <c r="E25">
        <f>+(C25-C$7)/C$8</f>
        <v>1437.002711828359</v>
      </c>
      <c r="F25">
        <f>ROUND(2*E25,0)/2</f>
        <v>1437</v>
      </c>
      <c r="G25">
        <f>+C25-(C$7+F25*C$8)</f>
        <v>0.0010200000033364631</v>
      </c>
      <c r="H25">
        <f t="shared" si="3"/>
        <v>0.0010200000033364631</v>
      </c>
      <c r="L25">
        <f>+C$11+C$12*F25</f>
        <v>-0.008956700148891987</v>
      </c>
      <c r="N25" s="2">
        <f>+C25-15018.5</f>
        <v>33485.85983</v>
      </c>
    </row>
    <row r="26" spans="1:14" ht="12.75">
      <c r="A26" t="s">
        <v>37</v>
      </c>
      <c r="C26" s="16">
        <v>48669.08068</v>
      </c>
      <c r="D26" s="16" t="s">
        <v>13</v>
      </c>
      <c r="E26">
        <f>+(C26-C$7)/C$8</f>
        <v>1874.9386648233283</v>
      </c>
      <c r="F26">
        <f>ROUND(2*E26,0)/2</f>
        <v>1875</v>
      </c>
      <c r="G26">
        <f>+C26-(C$7+F26*C$8)</f>
        <v>-0.023070000002917368</v>
      </c>
      <c r="H26">
        <f t="shared" si="3"/>
        <v>-0.023070000002917368</v>
      </c>
      <c r="L26">
        <f>+C$11+C$12*F26</f>
        <v>-0.026378069137795078</v>
      </c>
      <c r="N26" s="2">
        <f>+C26-15018.5</f>
        <v>33650.58068</v>
      </c>
    </row>
    <row r="27" spans="1:14" ht="12.75">
      <c r="A27" t="s">
        <v>37</v>
      </c>
      <c r="C27" s="16">
        <v>48738.64077</v>
      </c>
      <c r="D27" s="16" t="s">
        <v>13</v>
      </c>
      <c r="E27">
        <f t="shared" si="0"/>
        <v>2059.874963443484</v>
      </c>
      <c r="F27">
        <f t="shared" si="1"/>
        <v>2060</v>
      </c>
      <c r="G27">
        <f t="shared" si="2"/>
        <v>-0.04703000000154134</v>
      </c>
      <c r="H27">
        <f t="shared" si="3"/>
        <v>-0.04703000000154134</v>
      </c>
      <c r="L27">
        <f t="shared" si="4"/>
        <v>-0.033736409920779246</v>
      </c>
      <c r="N27" s="2">
        <f t="shared" si="5"/>
        <v>33720.14077</v>
      </c>
    </row>
    <row r="28" spans="3:14" ht="12.75">
      <c r="C28" s="16" t="s">
        <v>13</v>
      </c>
      <c r="D28" s="16"/>
      <c r="N28" s="2"/>
    </row>
    <row r="29" spans="3:14" ht="12.75">
      <c r="C29" s="16"/>
      <c r="D29" s="16"/>
      <c r="N29" s="2"/>
    </row>
    <row r="30" spans="3:14" ht="12.75">
      <c r="C30" s="16"/>
      <c r="D30" s="16"/>
      <c r="N30" s="2"/>
    </row>
    <row r="31" spans="3:14" ht="12.75">
      <c r="C31" s="16"/>
      <c r="D31" s="16"/>
      <c r="N31" s="2"/>
    </row>
    <row r="32" spans="3:14" ht="12.75">
      <c r="C32" s="16"/>
      <c r="D32" s="16"/>
      <c r="N32" s="2"/>
    </row>
    <row r="33" spans="3:14" ht="12.75">
      <c r="C33" s="16"/>
      <c r="D33" s="16"/>
      <c r="N33" s="2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B7" sqref="B7"/>
    </sheetView>
  </sheetViews>
  <sheetFormatPr defaultColWidth="9.140625" defaultRowHeight="12.75"/>
  <sheetData>
    <row r="1" spans="1:3" ht="20.25">
      <c r="A1" s="1" t="s">
        <v>28</v>
      </c>
      <c r="C1" t="s">
        <v>29</v>
      </c>
    </row>
    <row r="6" spans="1:2" ht="12.75">
      <c r="A6" t="s">
        <v>31</v>
      </c>
      <c r="B6">
        <v>47963.86</v>
      </c>
    </row>
    <row r="7" spans="1:3" ht="12.75">
      <c r="A7" t="s">
        <v>32</v>
      </c>
      <c r="B7">
        <v>0.37613</v>
      </c>
      <c r="C7">
        <v>0.188065</v>
      </c>
    </row>
    <row r="10" spans="1:6" ht="13.5" thickBot="1">
      <c r="A10" s="7" t="s">
        <v>33</v>
      </c>
      <c r="B10" s="7" t="s">
        <v>34</v>
      </c>
      <c r="C10" s="7" t="s">
        <v>12</v>
      </c>
      <c r="D10" s="7"/>
      <c r="E10" s="7" t="s">
        <v>35</v>
      </c>
      <c r="F10" s="11" t="s">
        <v>36</v>
      </c>
    </row>
    <row r="11" spans="1:6" ht="12.75">
      <c r="A11">
        <v>48311.42026</v>
      </c>
      <c r="B11">
        <v>7.6564</v>
      </c>
      <c r="C11">
        <v>0.008</v>
      </c>
      <c r="D11">
        <v>0</v>
      </c>
      <c r="E11">
        <f aca="true" t="shared" si="0" ref="E11:E74">+(A11-B$6)/B$7-INT((A11-B$6)/B$7)</f>
        <v>0.042910695765726814</v>
      </c>
      <c r="F11">
        <f aca="true" t="shared" si="1" ref="F11:F74">-B11</f>
        <v>-7.6564</v>
      </c>
    </row>
    <row r="12" spans="1:6" ht="12.75">
      <c r="A12">
        <v>48504.34555</v>
      </c>
      <c r="B12">
        <v>7.651</v>
      </c>
      <c r="C12">
        <v>0.011</v>
      </c>
      <c r="D12">
        <v>0</v>
      </c>
      <c r="E12">
        <f t="shared" si="0"/>
        <v>0.9647462313496362</v>
      </c>
      <c r="F12">
        <f t="shared" si="1"/>
        <v>-7.651</v>
      </c>
    </row>
    <row r="13" spans="1:6" ht="12.75">
      <c r="A13">
        <v>48504.35983</v>
      </c>
      <c r="B13">
        <v>7.651</v>
      </c>
      <c r="C13">
        <v>0.008</v>
      </c>
      <c r="D13">
        <v>0</v>
      </c>
      <c r="E13">
        <f t="shared" si="0"/>
        <v>0.0027118283589970815</v>
      </c>
      <c r="F13">
        <f t="shared" si="1"/>
        <v>-7.651</v>
      </c>
    </row>
    <row r="14" spans="1:6" ht="12.75">
      <c r="A14">
        <v>48669.08068</v>
      </c>
      <c r="B14">
        <v>7.6437</v>
      </c>
      <c r="C14">
        <v>0.015</v>
      </c>
      <c r="D14">
        <v>0</v>
      </c>
      <c r="E14">
        <f t="shared" si="0"/>
        <v>0.9386648233282813</v>
      </c>
      <c r="F14">
        <f t="shared" si="1"/>
        <v>-7.6437</v>
      </c>
    </row>
    <row r="15" spans="1:6" ht="12.75">
      <c r="A15">
        <v>48332.10942</v>
      </c>
      <c r="B15">
        <v>7.6418</v>
      </c>
      <c r="C15">
        <v>0.009</v>
      </c>
      <c r="D15">
        <v>0</v>
      </c>
      <c r="E15">
        <f t="shared" si="0"/>
        <v>0.048254592827106535</v>
      </c>
      <c r="F15">
        <f t="shared" si="1"/>
        <v>-7.6418</v>
      </c>
    </row>
    <row r="16" spans="1:6" ht="12.75">
      <c r="A16">
        <v>48738.64077</v>
      </c>
      <c r="B16">
        <v>7.6416</v>
      </c>
      <c r="C16">
        <v>0.013</v>
      </c>
      <c r="D16">
        <v>0</v>
      </c>
      <c r="E16">
        <f t="shared" si="0"/>
        <v>0.8749634434839209</v>
      </c>
      <c r="F16">
        <f t="shared" si="1"/>
        <v>-7.6416</v>
      </c>
    </row>
    <row r="17" spans="1:6" ht="12.75">
      <c r="A17">
        <v>47964.27502</v>
      </c>
      <c r="B17">
        <v>7.6402</v>
      </c>
      <c r="C17">
        <v>0.009</v>
      </c>
      <c r="D17">
        <v>0</v>
      </c>
      <c r="E17">
        <f t="shared" si="0"/>
        <v>0.10339510275800357</v>
      </c>
      <c r="F17">
        <f t="shared" si="1"/>
        <v>-7.6402</v>
      </c>
    </row>
    <row r="18" spans="1:6" ht="12.75">
      <c r="A18">
        <v>48738.53757</v>
      </c>
      <c r="B18">
        <v>7.6389</v>
      </c>
      <c r="C18">
        <v>0.012</v>
      </c>
      <c r="D18">
        <v>0</v>
      </c>
      <c r="E18">
        <f t="shared" si="0"/>
        <v>0.6005902214656089</v>
      </c>
      <c r="F18">
        <f t="shared" si="1"/>
        <v>-7.6389</v>
      </c>
    </row>
    <row r="19" spans="1:6" ht="12.75">
      <c r="A19">
        <v>48010.31347</v>
      </c>
      <c r="B19">
        <v>7.6386</v>
      </c>
      <c r="C19">
        <v>0.01</v>
      </c>
      <c r="D19">
        <v>0</v>
      </c>
      <c r="E19">
        <f t="shared" si="0"/>
        <v>0.5037619971828349</v>
      </c>
      <c r="F19">
        <f t="shared" si="1"/>
        <v>-7.6386</v>
      </c>
    </row>
    <row r="20" spans="1:6" ht="12.75">
      <c r="A20">
        <v>47993.42911</v>
      </c>
      <c r="B20">
        <v>7.6356</v>
      </c>
      <c r="C20">
        <v>0.008</v>
      </c>
      <c r="D20">
        <v>0</v>
      </c>
      <c r="E20">
        <f t="shared" si="0"/>
        <v>0.61406960358579</v>
      </c>
      <c r="F20">
        <f t="shared" si="1"/>
        <v>-7.6356</v>
      </c>
    </row>
    <row r="21" spans="1:6" ht="12.75">
      <c r="A21">
        <v>48748.13631</v>
      </c>
      <c r="B21">
        <v>7.6348</v>
      </c>
      <c r="C21">
        <v>0.009</v>
      </c>
      <c r="D21">
        <v>0</v>
      </c>
      <c r="E21">
        <f t="shared" si="0"/>
        <v>0.12033073671636885</v>
      </c>
      <c r="F21">
        <f t="shared" si="1"/>
        <v>-7.6348</v>
      </c>
    </row>
    <row r="22" spans="1:6" ht="12.75">
      <c r="A22">
        <v>48311.40595</v>
      </c>
      <c r="B22">
        <v>7.6341</v>
      </c>
      <c r="C22">
        <v>0.014</v>
      </c>
      <c r="D22">
        <v>0</v>
      </c>
      <c r="E22">
        <f t="shared" si="0"/>
        <v>0.004865339110665445</v>
      </c>
      <c r="F22">
        <f t="shared" si="1"/>
        <v>-7.6341</v>
      </c>
    </row>
    <row r="23" spans="1:6" ht="12.75">
      <c r="A23">
        <v>48662.48934</v>
      </c>
      <c r="B23">
        <v>7.6338</v>
      </c>
      <c r="C23">
        <v>0.011</v>
      </c>
      <c r="D23">
        <v>0</v>
      </c>
      <c r="E23">
        <f t="shared" si="0"/>
        <v>0.41456411347007815</v>
      </c>
      <c r="F23">
        <f t="shared" si="1"/>
        <v>-7.6338</v>
      </c>
    </row>
    <row r="24" spans="1:6" ht="12.75">
      <c r="A24">
        <v>48140.85453</v>
      </c>
      <c r="B24">
        <v>7.633</v>
      </c>
      <c r="C24">
        <v>0.008</v>
      </c>
      <c r="D24">
        <v>0</v>
      </c>
      <c r="E24">
        <f t="shared" si="0"/>
        <v>0.5674367904614996</v>
      </c>
      <c r="F24">
        <f t="shared" si="1"/>
        <v>-7.633</v>
      </c>
    </row>
    <row r="25" spans="1:6" ht="12.75">
      <c r="A25">
        <v>48662.32587</v>
      </c>
      <c r="B25">
        <v>7.6323</v>
      </c>
      <c r="C25">
        <v>0.007</v>
      </c>
      <c r="D25">
        <v>0</v>
      </c>
      <c r="E25">
        <f t="shared" si="0"/>
        <v>0.9799537393985247</v>
      </c>
      <c r="F25">
        <f t="shared" si="1"/>
        <v>-7.6323</v>
      </c>
    </row>
    <row r="26" spans="1:6" ht="12.75">
      <c r="A26">
        <v>48332.12374</v>
      </c>
      <c r="B26">
        <v>7.6296</v>
      </c>
      <c r="C26">
        <v>0.009</v>
      </c>
      <c r="D26">
        <v>0</v>
      </c>
      <c r="E26">
        <f t="shared" si="0"/>
        <v>0.08632653604377083</v>
      </c>
      <c r="F26">
        <f t="shared" si="1"/>
        <v>-7.6296</v>
      </c>
    </row>
    <row r="27" spans="1:6" ht="12.75">
      <c r="A27">
        <v>48357.88906</v>
      </c>
      <c r="B27">
        <v>7.6294</v>
      </c>
      <c r="C27">
        <v>0.012</v>
      </c>
      <c r="D27">
        <v>0</v>
      </c>
      <c r="E27">
        <f t="shared" si="0"/>
        <v>0.5874298779697256</v>
      </c>
      <c r="F27">
        <f t="shared" si="1"/>
        <v>-7.6294</v>
      </c>
    </row>
    <row r="28" spans="1:6" ht="12.75">
      <c r="A28">
        <v>47993.60688</v>
      </c>
      <c r="B28">
        <v>7.6283</v>
      </c>
      <c r="C28">
        <v>0.011</v>
      </c>
      <c r="D28">
        <v>0</v>
      </c>
      <c r="E28">
        <f t="shared" si="0"/>
        <v>0.08669874777012865</v>
      </c>
      <c r="F28">
        <f t="shared" si="1"/>
        <v>-7.6283</v>
      </c>
    </row>
    <row r="29" spans="1:6" ht="12.75">
      <c r="A29">
        <v>48010.49125</v>
      </c>
      <c r="B29">
        <v>7.6278</v>
      </c>
      <c r="C29">
        <v>0.009</v>
      </c>
      <c r="D29">
        <v>0</v>
      </c>
      <c r="E29">
        <f t="shared" si="0"/>
        <v>0.9764177279093502</v>
      </c>
      <c r="F29">
        <f t="shared" si="1"/>
        <v>-7.6278</v>
      </c>
    </row>
    <row r="30" spans="1:6" ht="12.75">
      <c r="A30">
        <v>47964.37825</v>
      </c>
      <c r="B30">
        <v>7.6275</v>
      </c>
      <c r="C30">
        <v>0.008</v>
      </c>
      <c r="D30">
        <v>0</v>
      </c>
      <c r="E30">
        <f t="shared" si="0"/>
        <v>0.3778480844415215</v>
      </c>
      <c r="F30">
        <f t="shared" si="1"/>
        <v>-7.6275</v>
      </c>
    </row>
    <row r="31" spans="1:6" ht="12.75">
      <c r="A31">
        <v>48662.31153</v>
      </c>
      <c r="B31">
        <v>7.6273</v>
      </c>
      <c r="C31">
        <v>0.015</v>
      </c>
      <c r="D31">
        <v>0</v>
      </c>
      <c r="E31">
        <f t="shared" si="0"/>
        <v>0.9418286230782087</v>
      </c>
      <c r="F31">
        <f t="shared" si="1"/>
        <v>-7.6273</v>
      </c>
    </row>
    <row r="32" spans="1:6" ht="12.75">
      <c r="A32">
        <v>48488.34661</v>
      </c>
      <c r="B32">
        <v>7.6267</v>
      </c>
      <c r="C32">
        <v>0.01</v>
      </c>
      <c r="D32">
        <v>0</v>
      </c>
      <c r="E32">
        <f t="shared" si="0"/>
        <v>0.42908037114807485</v>
      </c>
      <c r="F32">
        <f t="shared" si="1"/>
        <v>-7.6267</v>
      </c>
    </row>
    <row r="33" spans="1:6" ht="12.75">
      <c r="A33">
        <v>48704.24608</v>
      </c>
      <c r="B33">
        <v>7.6266</v>
      </c>
      <c r="C33">
        <v>0.008</v>
      </c>
      <c r="D33">
        <v>0</v>
      </c>
      <c r="E33">
        <f t="shared" si="0"/>
        <v>0.43134022810340866</v>
      </c>
      <c r="F33">
        <f t="shared" si="1"/>
        <v>-7.6266</v>
      </c>
    </row>
    <row r="34" spans="1:6" ht="12.75">
      <c r="A34">
        <v>48188.04346</v>
      </c>
      <c r="B34">
        <v>7.626</v>
      </c>
      <c r="C34">
        <v>0.009</v>
      </c>
      <c r="D34">
        <v>0</v>
      </c>
      <c r="E34">
        <f t="shared" si="0"/>
        <v>0.02653337941717382</v>
      </c>
      <c r="F34">
        <f t="shared" si="1"/>
        <v>-7.626</v>
      </c>
    </row>
    <row r="35" spans="1:6" ht="12.75">
      <c r="A35">
        <v>48188.0578</v>
      </c>
      <c r="B35">
        <v>7.626</v>
      </c>
      <c r="C35">
        <v>0.008</v>
      </c>
      <c r="D35">
        <v>0</v>
      </c>
      <c r="E35">
        <f t="shared" si="0"/>
        <v>0.06465849573748983</v>
      </c>
      <c r="F35">
        <f t="shared" si="1"/>
        <v>-7.626</v>
      </c>
    </row>
    <row r="36" spans="1:6" ht="12.75">
      <c r="A36">
        <v>48747.88401</v>
      </c>
      <c r="B36">
        <v>7.6236</v>
      </c>
      <c r="C36">
        <v>0.008</v>
      </c>
      <c r="D36">
        <v>0</v>
      </c>
      <c r="E36">
        <f t="shared" si="0"/>
        <v>0.4495520165924063</v>
      </c>
      <c r="F36">
        <f t="shared" si="1"/>
        <v>-7.6236</v>
      </c>
    </row>
    <row r="37" spans="1:6" ht="12.75">
      <c r="A37">
        <v>48738.626449999996</v>
      </c>
      <c r="B37">
        <v>7.6227</v>
      </c>
      <c r="C37">
        <v>0.012</v>
      </c>
      <c r="D37">
        <v>0</v>
      </c>
      <c r="E37">
        <f t="shared" si="0"/>
        <v>0.8368915002670292</v>
      </c>
      <c r="F37">
        <f t="shared" si="1"/>
        <v>-7.6227</v>
      </c>
    </row>
    <row r="38" spans="1:6" ht="12.75">
      <c r="A38">
        <v>48669.06634</v>
      </c>
      <c r="B38">
        <v>7.6206</v>
      </c>
      <c r="C38">
        <v>0.008</v>
      </c>
      <c r="D38">
        <v>0</v>
      </c>
      <c r="E38">
        <f t="shared" si="0"/>
        <v>0.9005397070081926</v>
      </c>
      <c r="F38">
        <f t="shared" si="1"/>
        <v>-7.6206</v>
      </c>
    </row>
    <row r="39" spans="1:6" ht="12.75">
      <c r="A39">
        <v>48662.50365</v>
      </c>
      <c r="B39">
        <v>7.6205</v>
      </c>
      <c r="C39">
        <v>0.009</v>
      </c>
      <c r="D39">
        <v>0</v>
      </c>
      <c r="E39">
        <f t="shared" si="0"/>
        <v>0.45260947012502584</v>
      </c>
      <c r="F39">
        <f t="shared" si="1"/>
        <v>-7.6205</v>
      </c>
    </row>
    <row r="40" spans="1:6" ht="12.75">
      <c r="A40">
        <v>48738.55189</v>
      </c>
      <c r="B40">
        <v>7.62</v>
      </c>
      <c r="C40">
        <v>0.014</v>
      </c>
      <c r="D40">
        <v>0</v>
      </c>
      <c r="E40">
        <f t="shared" si="0"/>
        <v>0.6386621646820458</v>
      </c>
      <c r="F40">
        <f t="shared" si="1"/>
        <v>-7.62</v>
      </c>
    </row>
    <row r="41" spans="1:6" ht="12.75">
      <c r="A41">
        <v>47964.20046</v>
      </c>
      <c r="B41">
        <v>7.6197</v>
      </c>
      <c r="C41">
        <v>0.011</v>
      </c>
      <c r="D41">
        <v>2</v>
      </c>
      <c r="E41">
        <f t="shared" si="0"/>
        <v>0.9051657671534812</v>
      </c>
      <c r="F41">
        <f t="shared" si="1"/>
        <v>-7.6197</v>
      </c>
    </row>
    <row r="42" spans="1:6" ht="12.75">
      <c r="A42">
        <v>48738.72965</v>
      </c>
      <c r="B42">
        <v>7.6185</v>
      </c>
      <c r="C42">
        <v>0.014</v>
      </c>
      <c r="D42">
        <v>0</v>
      </c>
      <c r="E42">
        <f t="shared" si="0"/>
        <v>0.11126472230489526</v>
      </c>
      <c r="F42">
        <f t="shared" si="1"/>
        <v>-7.6185</v>
      </c>
    </row>
    <row r="43" spans="1:6" ht="12.75">
      <c r="A43">
        <v>48140.86885</v>
      </c>
      <c r="B43">
        <v>7.6167</v>
      </c>
      <c r="C43">
        <v>0.008</v>
      </c>
      <c r="D43">
        <v>0</v>
      </c>
      <c r="E43">
        <f t="shared" si="0"/>
        <v>0.6055087336781071</v>
      </c>
      <c r="F43">
        <f t="shared" si="1"/>
        <v>-7.6167</v>
      </c>
    </row>
    <row r="44" spans="1:6" ht="12.75">
      <c r="A44">
        <v>48504.523329999996</v>
      </c>
      <c r="B44">
        <v>7.6165</v>
      </c>
      <c r="C44">
        <v>0.007</v>
      </c>
      <c r="D44">
        <v>0</v>
      </c>
      <c r="E44">
        <f t="shared" si="0"/>
        <v>0.43740196207613735</v>
      </c>
      <c r="F44">
        <f t="shared" si="1"/>
        <v>-7.6165</v>
      </c>
    </row>
    <row r="45" spans="1:6" ht="12.75">
      <c r="A45">
        <v>48738.71533</v>
      </c>
      <c r="B45">
        <v>7.6156</v>
      </c>
      <c r="C45">
        <v>0.016</v>
      </c>
      <c r="D45">
        <v>0</v>
      </c>
      <c r="E45">
        <f t="shared" si="0"/>
        <v>0.07319277908845834</v>
      </c>
      <c r="F45">
        <f t="shared" si="1"/>
        <v>-7.6156</v>
      </c>
    </row>
    <row r="46" spans="1:6" ht="12.75">
      <c r="A46">
        <v>48504.53762</v>
      </c>
      <c r="B46">
        <v>7.6152</v>
      </c>
      <c r="C46">
        <v>0.007</v>
      </c>
      <c r="D46">
        <v>0</v>
      </c>
      <c r="E46">
        <f t="shared" si="0"/>
        <v>0.47539414564698745</v>
      </c>
      <c r="F46">
        <f t="shared" si="1"/>
        <v>-7.6152</v>
      </c>
    </row>
    <row r="47" spans="1:6" ht="12.75">
      <c r="A47">
        <v>47993.59259</v>
      </c>
      <c r="B47">
        <v>7.6142</v>
      </c>
      <c r="C47">
        <v>0.007</v>
      </c>
      <c r="D47">
        <v>0</v>
      </c>
      <c r="E47">
        <f t="shared" si="0"/>
        <v>0.04870656421880426</v>
      </c>
      <c r="F47">
        <f t="shared" si="1"/>
        <v>-7.6142</v>
      </c>
    </row>
    <row r="48" spans="1:6" ht="12.75">
      <c r="A48">
        <v>48669.16954</v>
      </c>
      <c r="B48">
        <v>7.6134</v>
      </c>
      <c r="C48">
        <v>0.009</v>
      </c>
      <c r="D48">
        <v>0</v>
      </c>
      <c r="E48">
        <f t="shared" si="0"/>
        <v>0.17491292904583133</v>
      </c>
      <c r="F48">
        <f t="shared" si="1"/>
        <v>-7.6134</v>
      </c>
    </row>
    <row r="49" spans="1:6" ht="12.75">
      <c r="A49">
        <v>48669.43621</v>
      </c>
      <c r="B49">
        <v>7.6133</v>
      </c>
      <c r="C49">
        <v>0.016</v>
      </c>
      <c r="D49">
        <v>0</v>
      </c>
      <c r="E49">
        <f t="shared" si="0"/>
        <v>0.8838965251354693</v>
      </c>
      <c r="F49">
        <f t="shared" si="1"/>
        <v>-7.6133</v>
      </c>
    </row>
    <row r="50" spans="1:6" ht="12.75">
      <c r="A50">
        <v>48488.36096</v>
      </c>
      <c r="B50">
        <v>7.6131</v>
      </c>
      <c r="C50">
        <v>0.013</v>
      </c>
      <c r="D50">
        <v>0</v>
      </c>
      <c r="E50">
        <f t="shared" si="0"/>
        <v>0.46723207401055333</v>
      </c>
      <c r="F50">
        <f t="shared" si="1"/>
        <v>-7.6131</v>
      </c>
    </row>
    <row r="51" spans="1:6" ht="12.75">
      <c r="A51">
        <v>48748.150630000004</v>
      </c>
      <c r="B51">
        <v>7.6129</v>
      </c>
      <c r="C51">
        <v>0.008</v>
      </c>
      <c r="D51">
        <v>0</v>
      </c>
      <c r="E51">
        <f t="shared" si="0"/>
        <v>0.15840267993280577</v>
      </c>
      <c r="F51">
        <f t="shared" si="1"/>
        <v>-7.6129</v>
      </c>
    </row>
    <row r="52" spans="1:6" ht="12.75">
      <c r="A52">
        <v>48311.50915</v>
      </c>
      <c r="B52">
        <v>7.6123</v>
      </c>
      <c r="C52">
        <v>0.013</v>
      </c>
      <c r="D52">
        <v>0</v>
      </c>
      <c r="E52">
        <f t="shared" si="0"/>
        <v>0.2792385611289774</v>
      </c>
      <c r="F52">
        <f t="shared" si="1"/>
        <v>-7.6123</v>
      </c>
    </row>
    <row r="53" spans="1:6" ht="12.75">
      <c r="A53">
        <v>48488.53875</v>
      </c>
      <c r="B53">
        <v>7.6122</v>
      </c>
      <c r="C53">
        <v>0.014</v>
      </c>
      <c r="D53">
        <v>0</v>
      </c>
      <c r="E53">
        <f t="shared" si="0"/>
        <v>0.9399143912985437</v>
      </c>
      <c r="F53">
        <f t="shared" si="1"/>
        <v>-7.6122</v>
      </c>
    </row>
    <row r="54" spans="1:6" ht="12.75">
      <c r="A54">
        <v>48748.06174</v>
      </c>
      <c r="B54">
        <v>7.6122</v>
      </c>
      <c r="C54">
        <v>0.009</v>
      </c>
      <c r="D54">
        <v>0</v>
      </c>
      <c r="E54">
        <f t="shared" si="0"/>
        <v>0.9220748145503421</v>
      </c>
      <c r="F54">
        <f t="shared" si="1"/>
        <v>-7.6122</v>
      </c>
    </row>
    <row r="55" spans="1:6" ht="12.75">
      <c r="A55">
        <v>47964.28936</v>
      </c>
      <c r="B55">
        <v>7.6119</v>
      </c>
      <c r="C55">
        <v>0.01</v>
      </c>
      <c r="D55">
        <v>0</v>
      </c>
      <c r="E55">
        <f t="shared" si="0"/>
        <v>0.1415202190782625</v>
      </c>
      <c r="F55">
        <f t="shared" si="1"/>
        <v>-7.6119</v>
      </c>
    </row>
    <row r="56" spans="1:6" ht="12.75">
      <c r="A56">
        <v>48669.15524</v>
      </c>
      <c r="B56">
        <v>7.6106</v>
      </c>
      <c r="C56">
        <v>0.01</v>
      </c>
      <c r="D56">
        <v>0</v>
      </c>
      <c r="E56">
        <f t="shared" si="0"/>
        <v>0.13689415893281875</v>
      </c>
      <c r="F56">
        <f t="shared" si="1"/>
        <v>-7.6106</v>
      </c>
    </row>
    <row r="57" spans="1:6" ht="12.75">
      <c r="A57">
        <v>48488.5244</v>
      </c>
      <c r="B57">
        <v>7.6097</v>
      </c>
      <c r="C57">
        <v>0.012</v>
      </c>
      <c r="D57">
        <v>0</v>
      </c>
      <c r="E57">
        <f t="shared" si="0"/>
        <v>0.9017626884360652</v>
      </c>
      <c r="F57">
        <f t="shared" si="1"/>
        <v>-7.6097</v>
      </c>
    </row>
    <row r="58" spans="1:6" ht="12.75">
      <c r="A58">
        <v>48748.04743</v>
      </c>
      <c r="B58">
        <v>7.6056</v>
      </c>
      <c r="C58">
        <v>0.007</v>
      </c>
      <c r="D58">
        <v>0</v>
      </c>
      <c r="E58">
        <f t="shared" si="0"/>
        <v>0.8840294578949397</v>
      </c>
      <c r="F58">
        <f t="shared" si="1"/>
        <v>-7.6056</v>
      </c>
    </row>
    <row r="59" spans="1:6" ht="12.75">
      <c r="A59">
        <v>48669.42187</v>
      </c>
      <c r="B59">
        <v>7.6039</v>
      </c>
      <c r="C59">
        <v>0.015</v>
      </c>
      <c r="D59">
        <v>0</v>
      </c>
      <c r="E59">
        <f t="shared" si="0"/>
        <v>0.8457714088153807</v>
      </c>
      <c r="F59">
        <f t="shared" si="1"/>
        <v>-7.6039</v>
      </c>
    </row>
    <row r="60" spans="1:6" ht="12.75">
      <c r="A60">
        <v>47964.36389</v>
      </c>
      <c r="B60">
        <v>7.6031</v>
      </c>
      <c r="C60">
        <v>0.009</v>
      </c>
      <c r="D60">
        <v>0</v>
      </c>
      <c r="E60">
        <f t="shared" si="0"/>
        <v>0.33966979501756245</v>
      </c>
      <c r="F60">
        <f t="shared" si="1"/>
        <v>-7.6031</v>
      </c>
    </row>
    <row r="61" spans="1:6" ht="12.75">
      <c r="A61">
        <v>49063.40458</v>
      </c>
      <c r="B61">
        <v>7.6023</v>
      </c>
      <c r="C61">
        <v>0.009</v>
      </c>
      <c r="D61">
        <v>1</v>
      </c>
      <c r="E61">
        <f t="shared" si="0"/>
        <v>0.30997261585480373</v>
      </c>
      <c r="F61">
        <f t="shared" si="1"/>
        <v>-7.6023</v>
      </c>
    </row>
    <row r="62" spans="1:6" ht="12.75">
      <c r="A62">
        <v>48187.95456</v>
      </c>
      <c r="B62">
        <v>7.6022</v>
      </c>
      <c r="C62">
        <v>0.008</v>
      </c>
      <c r="D62">
        <v>0</v>
      </c>
      <c r="E62">
        <f t="shared" si="0"/>
        <v>0.790178927492434</v>
      </c>
      <c r="F62">
        <f t="shared" si="1"/>
        <v>-7.6022</v>
      </c>
    </row>
    <row r="63" spans="1:6" ht="12.75">
      <c r="A63">
        <v>48668.97748</v>
      </c>
      <c r="B63">
        <v>7.6018</v>
      </c>
      <c r="C63">
        <v>0.012</v>
      </c>
      <c r="D63">
        <v>0</v>
      </c>
      <c r="E63">
        <f t="shared" si="0"/>
        <v>0.6642916013099693</v>
      </c>
      <c r="F63">
        <f t="shared" si="1"/>
        <v>-7.6018</v>
      </c>
    </row>
    <row r="64" spans="1:6" ht="12.75">
      <c r="A64">
        <v>47964.18613</v>
      </c>
      <c r="B64">
        <v>7.6017</v>
      </c>
      <c r="C64">
        <v>0.011</v>
      </c>
      <c r="D64">
        <v>0</v>
      </c>
      <c r="E64">
        <f t="shared" si="0"/>
        <v>0.8670672373947443</v>
      </c>
      <c r="F64">
        <f t="shared" si="1"/>
        <v>-7.6017</v>
      </c>
    </row>
    <row r="65" spans="1:6" ht="12.75">
      <c r="A65">
        <v>48747.78078</v>
      </c>
      <c r="B65">
        <v>7.5981</v>
      </c>
      <c r="C65">
        <v>0.01</v>
      </c>
      <c r="D65">
        <v>0</v>
      </c>
      <c r="E65">
        <f t="shared" si="0"/>
        <v>0.17509903490918077</v>
      </c>
      <c r="F65">
        <f t="shared" si="1"/>
        <v>-7.5981</v>
      </c>
    </row>
    <row r="66" spans="1:6" ht="12.75">
      <c r="A66">
        <v>48187.968909999996</v>
      </c>
      <c r="B66">
        <v>7.5966</v>
      </c>
      <c r="C66">
        <v>0.007</v>
      </c>
      <c r="D66">
        <v>0</v>
      </c>
      <c r="E66">
        <f t="shared" si="0"/>
        <v>0.8283306303547988</v>
      </c>
      <c r="F66">
        <f t="shared" si="1"/>
        <v>-7.5966</v>
      </c>
    </row>
    <row r="67" spans="1:6" ht="12.75">
      <c r="A67">
        <v>48738.818530000004</v>
      </c>
      <c r="B67">
        <v>7.596</v>
      </c>
      <c r="C67">
        <v>0.017</v>
      </c>
      <c r="D67">
        <v>0</v>
      </c>
      <c r="E67">
        <f t="shared" si="0"/>
        <v>0.34756600112586966</v>
      </c>
      <c r="F67">
        <f t="shared" si="1"/>
        <v>-7.596</v>
      </c>
    </row>
    <row r="68" spans="1:6" ht="12.75">
      <c r="A68">
        <v>48166.2843</v>
      </c>
      <c r="B68">
        <v>7.5957</v>
      </c>
      <c r="C68">
        <v>0.009</v>
      </c>
      <c r="D68">
        <v>1</v>
      </c>
      <c r="E68">
        <f t="shared" si="0"/>
        <v>0.17642836253094174</v>
      </c>
      <c r="F68">
        <f t="shared" si="1"/>
        <v>-7.5957</v>
      </c>
    </row>
    <row r="69" spans="1:6" ht="12.75">
      <c r="A69">
        <v>49041.97227</v>
      </c>
      <c r="B69">
        <v>7.5937</v>
      </c>
      <c r="C69">
        <v>0.008</v>
      </c>
      <c r="D69">
        <v>1</v>
      </c>
      <c r="E69">
        <f t="shared" si="0"/>
        <v>0.3288490681352414</v>
      </c>
      <c r="F69">
        <f t="shared" si="1"/>
        <v>-7.5937</v>
      </c>
    </row>
    <row r="70" spans="1:6" ht="12.75">
      <c r="A70">
        <v>48331.94599</v>
      </c>
      <c r="B70">
        <v>7.5919</v>
      </c>
      <c r="C70">
        <v>0.007</v>
      </c>
      <c r="D70">
        <v>0</v>
      </c>
      <c r="E70">
        <f t="shared" si="0"/>
        <v>0.6137505649630839</v>
      </c>
      <c r="F70">
        <f t="shared" si="1"/>
        <v>-7.5919</v>
      </c>
    </row>
    <row r="71" spans="1:6" ht="12.75">
      <c r="A71">
        <v>48166.26997</v>
      </c>
      <c r="B71">
        <v>7.5911</v>
      </c>
      <c r="C71">
        <v>0.008</v>
      </c>
      <c r="D71">
        <v>0</v>
      </c>
      <c r="E71">
        <f t="shared" si="0"/>
        <v>0.13832983277222866</v>
      </c>
      <c r="F71">
        <f t="shared" si="1"/>
        <v>-7.5911</v>
      </c>
    </row>
    <row r="72" spans="1:6" ht="12.75">
      <c r="A72">
        <v>48662.23699</v>
      </c>
      <c r="B72">
        <v>7.5911</v>
      </c>
      <c r="C72">
        <v>0.011</v>
      </c>
      <c r="D72">
        <v>0</v>
      </c>
      <c r="E72">
        <f t="shared" si="0"/>
        <v>0.7436524605773229</v>
      </c>
      <c r="F72">
        <f t="shared" si="1"/>
        <v>-7.5911</v>
      </c>
    </row>
    <row r="73" spans="1:6" ht="12.75">
      <c r="A73">
        <v>47993.51799</v>
      </c>
      <c r="B73">
        <v>7.5902</v>
      </c>
      <c r="C73">
        <v>0.008</v>
      </c>
      <c r="D73">
        <v>0</v>
      </c>
      <c r="E73">
        <f t="shared" si="0"/>
        <v>0.8503708824068781</v>
      </c>
      <c r="F73">
        <f t="shared" si="1"/>
        <v>-7.5902</v>
      </c>
    </row>
    <row r="74" spans="1:6" ht="12.75">
      <c r="A74">
        <v>48166.37321</v>
      </c>
      <c r="B74">
        <v>7.5902</v>
      </c>
      <c r="C74">
        <v>0.01</v>
      </c>
      <c r="D74">
        <v>0</v>
      </c>
      <c r="E74">
        <f t="shared" si="0"/>
        <v>0.412809400997844</v>
      </c>
      <c r="F74">
        <f t="shared" si="1"/>
        <v>-7.5902</v>
      </c>
    </row>
    <row r="75" spans="1:6" ht="12.75">
      <c r="A75">
        <v>48747.79512</v>
      </c>
      <c r="B75">
        <v>7.5902</v>
      </c>
      <c r="C75">
        <v>0.014</v>
      </c>
      <c r="D75">
        <v>0</v>
      </c>
      <c r="E75">
        <f aca="true" t="shared" si="2" ref="E75:E97">+(A75-B$6)/B$7-INT((A75-B$6)/B$7)</f>
        <v>0.21322415122949678</v>
      </c>
      <c r="F75">
        <f aca="true" t="shared" si="3" ref="F75:F97">-B75</f>
        <v>-7.5902</v>
      </c>
    </row>
    <row r="76" spans="1:6" ht="12.75">
      <c r="A76">
        <v>48010.38805</v>
      </c>
      <c r="B76">
        <v>7.5893</v>
      </c>
      <c r="C76">
        <v>0.012</v>
      </c>
      <c r="D76">
        <v>0</v>
      </c>
      <c r="E76">
        <f t="shared" si="2"/>
        <v>0.7020445058910525</v>
      </c>
      <c r="F76">
        <f t="shared" si="3"/>
        <v>-7.5893</v>
      </c>
    </row>
    <row r="77" spans="1:6" ht="12.75">
      <c r="A77">
        <v>48357.9636</v>
      </c>
      <c r="B77">
        <v>7.5889</v>
      </c>
      <c r="C77">
        <v>0.008</v>
      </c>
      <c r="D77">
        <v>0</v>
      </c>
      <c r="E77">
        <f t="shared" si="2"/>
        <v>0.785606040470384</v>
      </c>
      <c r="F77">
        <f t="shared" si="3"/>
        <v>-7.5889</v>
      </c>
    </row>
    <row r="78" spans="1:6" ht="12.75">
      <c r="A78">
        <v>48668.991819999996</v>
      </c>
      <c r="B78">
        <v>7.5888</v>
      </c>
      <c r="C78">
        <v>0.011</v>
      </c>
      <c r="D78">
        <v>0</v>
      </c>
      <c r="E78">
        <f t="shared" si="2"/>
        <v>0.7024167176109586</v>
      </c>
      <c r="F78">
        <f t="shared" si="3"/>
        <v>-7.5888</v>
      </c>
    </row>
    <row r="79" spans="1:6" ht="12.75">
      <c r="A79">
        <v>48747.86966</v>
      </c>
      <c r="B79">
        <v>7.5887</v>
      </c>
      <c r="C79">
        <v>0.01</v>
      </c>
      <c r="D79">
        <v>0</v>
      </c>
      <c r="E79">
        <f t="shared" si="2"/>
        <v>0.41140031371060104</v>
      </c>
      <c r="F79">
        <f t="shared" si="3"/>
        <v>-7.5887</v>
      </c>
    </row>
    <row r="80" spans="1:6" ht="12.75">
      <c r="A80">
        <v>48166.35888</v>
      </c>
      <c r="B80">
        <v>7.5885</v>
      </c>
      <c r="C80">
        <v>0.007</v>
      </c>
      <c r="D80">
        <v>0</v>
      </c>
      <c r="E80">
        <f t="shared" si="2"/>
        <v>0.37471087123913094</v>
      </c>
      <c r="F80">
        <f t="shared" si="3"/>
        <v>-7.5885</v>
      </c>
    </row>
    <row r="81" spans="1:6" ht="12.75">
      <c r="A81">
        <v>48010.402369999996</v>
      </c>
      <c r="B81">
        <v>7.5881</v>
      </c>
      <c r="C81">
        <v>0.013</v>
      </c>
      <c r="D81">
        <v>0</v>
      </c>
      <c r="E81">
        <f t="shared" si="2"/>
        <v>0.7401164490882621</v>
      </c>
      <c r="F81">
        <f t="shared" si="3"/>
        <v>-7.5881</v>
      </c>
    </row>
    <row r="82" spans="1:6" ht="12.75">
      <c r="A82">
        <v>48488.27206</v>
      </c>
      <c r="B82">
        <v>7.5872</v>
      </c>
      <c r="C82">
        <v>0.014</v>
      </c>
      <c r="D82">
        <v>0</v>
      </c>
      <c r="E82">
        <f t="shared" si="2"/>
        <v>0.2308776221050266</v>
      </c>
      <c r="F82">
        <f t="shared" si="3"/>
        <v>-7.5872</v>
      </c>
    </row>
    <row r="83" spans="1:6" ht="12.75">
      <c r="A83">
        <v>48747.95854</v>
      </c>
      <c r="B83">
        <v>7.586</v>
      </c>
      <c r="C83">
        <v>0.01</v>
      </c>
      <c r="D83">
        <v>0</v>
      </c>
      <c r="E83">
        <f t="shared" si="2"/>
        <v>0.6477015925320302</v>
      </c>
      <c r="F83">
        <f t="shared" si="3"/>
        <v>-7.586</v>
      </c>
    </row>
    <row r="84" spans="1:6" ht="12.75">
      <c r="A84">
        <v>48488.44986</v>
      </c>
      <c r="B84">
        <v>7.5857</v>
      </c>
      <c r="C84">
        <v>0.013</v>
      </c>
      <c r="D84">
        <v>0</v>
      </c>
      <c r="E84">
        <f t="shared" si="2"/>
        <v>0.7035865259351795</v>
      </c>
      <c r="F84">
        <f t="shared" si="3"/>
        <v>-7.5857</v>
      </c>
    </row>
    <row r="85" spans="1:6" ht="12.75">
      <c r="A85">
        <v>48504.44872</v>
      </c>
      <c r="B85">
        <v>7.5825</v>
      </c>
      <c r="C85">
        <v>0.012</v>
      </c>
      <c r="D85">
        <v>0</v>
      </c>
      <c r="E85">
        <f t="shared" si="2"/>
        <v>0.23903969372213396</v>
      </c>
      <c r="F85">
        <f t="shared" si="3"/>
        <v>-7.5825</v>
      </c>
    </row>
    <row r="86" spans="1:6" ht="12.75">
      <c r="A86">
        <v>48140.77991</v>
      </c>
      <c r="B86">
        <v>7.5807</v>
      </c>
      <c r="C86">
        <v>0.011</v>
      </c>
      <c r="D86">
        <v>0</v>
      </c>
      <c r="E86">
        <f t="shared" si="2"/>
        <v>0.3690479355458933</v>
      </c>
      <c r="F86">
        <f t="shared" si="3"/>
        <v>-7.5807</v>
      </c>
    </row>
    <row r="87" spans="1:6" ht="12.75">
      <c r="A87">
        <v>47993.50367</v>
      </c>
      <c r="B87">
        <v>7.579</v>
      </c>
      <c r="C87">
        <v>0.008</v>
      </c>
      <c r="D87">
        <v>0</v>
      </c>
      <c r="E87">
        <f t="shared" si="2"/>
        <v>0.8122989391903133</v>
      </c>
      <c r="F87">
        <f t="shared" si="3"/>
        <v>-7.579</v>
      </c>
    </row>
    <row r="88" spans="1:6" ht="12.75">
      <c r="A88">
        <v>48704.15718</v>
      </c>
      <c r="B88">
        <v>7.5789</v>
      </c>
      <c r="C88">
        <v>0.007</v>
      </c>
      <c r="D88">
        <v>0</v>
      </c>
      <c r="E88">
        <f t="shared" si="2"/>
        <v>0.19498577619788193</v>
      </c>
      <c r="F88">
        <f t="shared" si="3"/>
        <v>-7.5789</v>
      </c>
    </row>
    <row r="89" spans="1:6" ht="12.75">
      <c r="A89">
        <v>48747.97284</v>
      </c>
      <c r="B89">
        <v>7.5772</v>
      </c>
      <c r="C89">
        <v>0.007</v>
      </c>
      <c r="D89">
        <v>0</v>
      </c>
      <c r="E89">
        <f t="shared" si="2"/>
        <v>0.685720362644588</v>
      </c>
      <c r="F89">
        <f t="shared" si="3"/>
        <v>-7.5772</v>
      </c>
    </row>
    <row r="90" spans="1:6" ht="12.75">
      <c r="A90">
        <v>48704.1715</v>
      </c>
      <c r="B90">
        <v>7.5766</v>
      </c>
      <c r="C90">
        <v>0.009</v>
      </c>
      <c r="D90">
        <v>0</v>
      </c>
      <c r="E90">
        <f t="shared" si="2"/>
        <v>0.23305771939521946</v>
      </c>
      <c r="F90">
        <f t="shared" si="3"/>
        <v>-7.5766</v>
      </c>
    </row>
    <row r="91" spans="1:6" ht="12.75">
      <c r="A91">
        <v>48662.22267</v>
      </c>
      <c r="B91">
        <v>7.5737</v>
      </c>
      <c r="C91">
        <v>0.016</v>
      </c>
      <c r="D91">
        <v>0</v>
      </c>
      <c r="E91">
        <f t="shared" si="2"/>
        <v>0.7055805173802128</v>
      </c>
      <c r="F91">
        <f t="shared" si="3"/>
        <v>-7.5737</v>
      </c>
    </row>
    <row r="92" spans="1:6" ht="12.75">
      <c r="A92">
        <v>48504.4344</v>
      </c>
      <c r="B92">
        <v>7.5696</v>
      </c>
      <c r="C92">
        <v>0.014</v>
      </c>
      <c r="D92">
        <v>0</v>
      </c>
      <c r="E92">
        <f t="shared" si="2"/>
        <v>0.20096775050569704</v>
      </c>
      <c r="F92">
        <f t="shared" si="3"/>
        <v>-7.5696</v>
      </c>
    </row>
    <row r="93" spans="1:6" ht="12.75">
      <c r="A93">
        <v>48311.49482</v>
      </c>
      <c r="B93">
        <v>7.5695</v>
      </c>
      <c r="C93">
        <v>0.011</v>
      </c>
      <c r="D93">
        <v>0</v>
      </c>
      <c r="E93">
        <f t="shared" si="2"/>
        <v>0.2411400313702643</v>
      </c>
      <c r="F93">
        <f t="shared" si="3"/>
        <v>-7.5695</v>
      </c>
    </row>
    <row r="94" spans="1:6" ht="12.75">
      <c r="A94">
        <v>48357.97794</v>
      </c>
      <c r="B94">
        <v>7.5693</v>
      </c>
      <c r="C94">
        <v>0.008</v>
      </c>
      <c r="D94">
        <v>0</v>
      </c>
      <c r="E94">
        <f t="shared" si="2"/>
        <v>0.8237311567713732</v>
      </c>
      <c r="F94">
        <f t="shared" si="3"/>
        <v>-7.5693</v>
      </c>
    </row>
    <row r="95" spans="1:6" ht="12.75">
      <c r="A95">
        <v>48662.40044</v>
      </c>
      <c r="B95">
        <v>7.5667</v>
      </c>
      <c r="C95">
        <v>0.008</v>
      </c>
      <c r="D95">
        <v>0</v>
      </c>
      <c r="E95">
        <f t="shared" si="2"/>
        <v>0.17820966154522466</v>
      </c>
      <c r="F95">
        <f t="shared" si="3"/>
        <v>-7.5667</v>
      </c>
    </row>
    <row r="96" spans="1:6" ht="12.75">
      <c r="A96">
        <v>48662.414730000004</v>
      </c>
      <c r="B96">
        <v>7.5604</v>
      </c>
      <c r="C96">
        <v>0.009</v>
      </c>
      <c r="D96">
        <v>0</v>
      </c>
      <c r="E96">
        <f t="shared" si="2"/>
        <v>0.2162018451158474</v>
      </c>
      <c r="F96">
        <f t="shared" si="3"/>
        <v>-7.5604</v>
      </c>
    </row>
    <row r="97" spans="1:6" ht="12.75">
      <c r="A97">
        <v>48738.8042</v>
      </c>
      <c r="B97">
        <v>7.5587</v>
      </c>
      <c r="C97">
        <v>0.018</v>
      </c>
      <c r="D97">
        <v>0</v>
      </c>
      <c r="E97">
        <f t="shared" si="2"/>
        <v>0.3094674713479435</v>
      </c>
      <c r="F97">
        <f t="shared" si="3"/>
        <v>-7.5587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2022-11-17T05:24:11Z</dcterms:modified>
  <cp:category/>
  <cp:version/>
  <cp:contentType/>
  <cp:contentStatus/>
</cp:coreProperties>
</file>