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<sst xmlns="http://schemas.openxmlformats.org/spreadsheetml/2006/main" count="51" uniqueCount="48">
  <si>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</si>
  <si>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</si>
  <si>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</si>
  <si>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</si>
  <si>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</si>
  <si>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</si>
  <si>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</si>
  <si>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</si>
  <si>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</si>
  <si>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</si>
  <si>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</si>
  <si>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</si>
  <si>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</si>
  <si>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</si>
  <si>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</si>
  <si>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</si>
  <si>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</si>
  <si>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</si>
  <si>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</si>
  <si>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</si>
  <si>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</si>
  <si>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</si>
  <si>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</si>
  <si>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</si>
  <si>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</si>
  <si>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</si>
  <si>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</si>
  <si>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</si>
  <si>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</si>
  <si>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</si>
  <si>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</si>
  <si>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</si>
  <si>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</si>
  <si>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</si>
  <si>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</si>
  <si>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</si>
  <si>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</si>
  <si>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</si>
  <si>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</si>
  <si>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</si>
  <si>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EB</t>
  </si>
  <si>
    <t>IBVS 5960</t>
  </si>
  <si>
    <t>I</t>
  </si>
  <si>
    <t>GCVS</t>
  </si>
  <si>
    <t>OEJV 0160</t>
  </si>
  <si>
    <t>OEJV</t>
  </si>
  <si>
    <t>IBVS 6118</t>
  </si>
  <si>
    <t>V372 Gem / GSC 1343-2414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</si>
</sst>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V372 Gem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0.0016</c:v>
                  </c:pt>
                  <c:pt idx="3">
                    <c:v>0.0032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2763281"/>
        <c:axId val="49325210"/>
      </c:scatterChart>
      <c:valAx>
        <c:axId val="4276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crossBetween val="midCat"/>
        <c:dispUnits/>
      </c:valAx>
      <c:valAx>
        <c:axId val="4932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3375"/>
          <c:w val="0.690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4" ht="12.75">
      <c r="A2" t="s">
        <v>24</v>
      </c>
      <c r="B2" s="29" t="s">
        <v>40</v>
      </c>
      <c r="D2" s="3"/>
    </row>
    <row r="3" ht="13.5" thickBot="1"/>
    <row r="4" spans="1:4" ht="14.25" thickBot="1" thickTop="1">
      <c r="A4" s="5" t="s">
        <v>0</v>
      </c>
      <c r="C4" s="8">
        <v>52327.425</v>
      </c>
      <c r="D4" s="9">
        <v>0.56914</v>
      </c>
    </row>
    <row r="6" ht="12.75">
      <c r="A6" s="5" t="s">
        <v>1</v>
      </c>
    </row>
    <row r="7" spans="1:3" ht="12.75">
      <c r="A7" t="s">
        <v>2</v>
      </c>
      <c r="C7">
        <f>+C4</f>
        <v>52327.425</v>
      </c>
    </row>
    <row r="8" spans="1:3" ht="12.75">
      <c r="A8" t="s">
        <v>3</v>
      </c>
      <c r="C8">
        <f>+D4</f>
        <v>0.56914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0.008594742197314431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4.1768148717669246E-05</v>
      </c>
      <c r="D12" s="3"/>
      <c r="E12" s="12"/>
    </row>
    <row r="13" spans="1:5" ht="12.75">
      <c r="A13" s="12" t="s">
        <v>19</v>
      </c>
      <c r="B13" s="12"/>
      <c r="C13" s="3" t="s">
        <v>14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59900.771579629625</v>
      </c>
    </row>
    <row r="15" spans="1:5" ht="12.75">
      <c r="A15" s="14" t="s">
        <v>18</v>
      </c>
      <c r="B15" s="12"/>
      <c r="C15" s="15">
        <f>(C7+C11)+(C8+C12)*INT(MAX(F21:F3533))</f>
        <v>56643.53894261393</v>
      </c>
      <c r="D15" s="16" t="s">
        <v>38</v>
      </c>
      <c r="E15" s="17">
        <f>ROUND(2*(E14-$C$7)/$C$8,0)/2+E13</f>
        <v>13307.5</v>
      </c>
    </row>
    <row r="16" spans="1:5" ht="12.75">
      <c r="A16" s="18" t="s">
        <v>4</v>
      </c>
      <c r="B16" s="12"/>
      <c r="C16" s="19">
        <f>+C8+C12</f>
        <v>0.5691817681487177</v>
      </c>
      <c r="D16" s="16" t="s">
        <v>39</v>
      </c>
      <c r="E16" s="26">
        <f>ROUND(2*(E14-$C$15)/$C$16,0)/2+E13</f>
        <v>5723.5</v>
      </c>
    </row>
    <row r="17" spans="1:5" ht="13.5" thickBot="1">
      <c r="A17" s="16" t="s">
        <v>30</v>
      </c>
      <c r="B17" s="12"/>
      <c r="C17" s="12">
        <f>COUNT(C21:C2191)</f>
        <v>4</v>
      </c>
      <c r="D17" s="16" t="s">
        <v>34</v>
      </c>
      <c r="E17" s="20">
        <f>+$C$15+$C$16*E16-15018.5-$C$9/24</f>
        <v>44883.14662594645</v>
      </c>
    </row>
    <row r="18" spans="1:5" ht="14.25" thickBot="1" thickTop="1">
      <c r="A18" s="18" t="s">
        <v>5</v>
      </c>
      <c r="B18" s="12"/>
      <c r="C18" s="21">
        <f>+C15</f>
        <v>56643.53894261393</v>
      </c>
      <c r="D18" s="22">
        <f>+C16</f>
        <v>0.5691817681487177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29</v>
      </c>
      <c r="J20" s="7" t="s">
        <v>45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C21" s="10">
        <v>52327.425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0.008594742197314431</v>
      </c>
      <c r="Q21" s="2">
        <f>+C21-15018.5</f>
        <v>37308.925</v>
      </c>
    </row>
    <row r="22" spans="1:17" ht="12.75">
      <c r="A22" s="30" t="s">
        <v>41</v>
      </c>
      <c r="B22" s="31" t="s">
        <v>42</v>
      </c>
      <c r="C22" s="32">
        <v>55545.8715</v>
      </c>
      <c r="D22" s="32">
        <v>0.001</v>
      </c>
      <c r="E22">
        <f>+(C22-C$7)/C$8</f>
        <v>5654.929367115294</v>
      </c>
      <c r="F22">
        <f>ROUND(2*E22,0)/2-0.5</f>
        <v>5654.5</v>
      </c>
      <c r="G22">
        <f>+C22-(C$7+F22*C$8)</f>
        <v>0.2443700000003446</v>
      </c>
      <c r="I22">
        <f>+G22</f>
        <v>0.2443700000003446</v>
      </c>
      <c r="O22">
        <f>+C$11+C$12*$F22</f>
        <v>0.24477273912137518</v>
      </c>
      <c r="Q22" s="2">
        <f>+C22-15018.5</f>
        <v>40527.3715</v>
      </c>
    </row>
    <row r="23" spans="1:17" ht="12.75">
      <c r="A23" s="30" t="s">
        <v>44</v>
      </c>
      <c r="B23" s="31" t="s">
        <v>42</v>
      </c>
      <c r="C23" s="32">
        <v>55958.52933</v>
      </c>
      <c r="D23" s="32">
        <v>0.0016</v>
      </c>
      <c r="E23">
        <f>+(C23-C$7)/C$8</f>
        <v>6379.984415082396</v>
      </c>
      <c r="F23">
        <f>ROUND(2*E23,0)/2-0.5</f>
        <v>6379.5</v>
      </c>
      <c r="G23">
        <f>+C23-(C$7+F23*C$8)</f>
        <v>0.27569999999104766</v>
      </c>
      <c r="J23">
        <f>+G23</f>
        <v>0.27569999999104766</v>
      </c>
      <c r="O23">
        <f>+C$11+C$12*$F23</f>
        <v>0.2750546469416854</v>
      </c>
      <c r="Q23" s="2">
        <f>+C23-15018.5</f>
        <v>40940.02933</v>
      </c>
    </row>
    <row r="24" spans="1:17" ht="12.75">
      <c r="A24" s="33" t="s">
        <v>46</v>
      </c>
      <c r="B24" s="34" t="s">
        <v>42</v>
      </c>
      <c r="C24" s="35">
        <v>56643.5387</v>
      </c>
      <c r="D24" s="36">
        <v>0.0032</v>
      </c>
      <c r="E24">
        <f>+(C24-C$7)/C$8</f>
        <v>7583.571177566143</v>
      </c>
      <c r="F24">
        <f>ROUND(2*E24,0)/2-0.5</f>
        <v>7583</v>
      </c>
      <c r="G24">
        <f>+C24-(C$7+F24*C$8)</f>
        <v>0.32507999999506865</v>
      </c>
      <c r="I24">
        <f>+G24</f>
        <v>0.32507999999506865</v>
      </c>
      <c r="O24">
        <f>+C$11+C$12*$F24</f>
        <v>0.32532261392340034</v>
      </c>
      <c r="Q24" s="2">
        <f>+C24-15018.5</f>
        <v>41625.0387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2022-11-17T05:31:04Z</dcterms:modified>
  <cp:category/>
  <cp:version/>
  <cp:contentType/>
  <cp:contentStatus/>
</cp:coreProperties>
</file>