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10" yWindow="30" windowWidth="7980" windowHeight="1447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<sst xmlns="http://schemas.openxmlformats.org/spreadsheetml/2006/main" count="56" uniqueCount="52">
  <si>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</si>
  <si>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</si>
  <si>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</si>
  <si>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</si>
  <si>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</si>
  <si>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</si>
  <si>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</si>
  <si>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</si>
  <si>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</si>
  <si>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</si>
  <si>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</si>
  <si>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</si>
  <si>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</si>
  <si>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</si>
  <si>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</si>
  <si>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</si>
  <si>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</si>
  <si>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</si>
  <si>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</si>
  <si>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</si>
  <si>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</si>
  <si>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</si>
  <si>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</si>
  <si>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</si>
  <si>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</si>
  <si>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</si>
  <si>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</si>
  <si>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</si>
  <si>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</si>
  <si>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</si>
  <si>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</si>
  <si>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</si>
  <si>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</si>
  <si>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</si>
  <si>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</si>
  <si>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</si>
  <si>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</si>
  <si>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</si>
  <si>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GCVS</t>
  </si>
  <si>
    <t>BAD</t>
  </si>
  <si>
    <t>Add cycle</t>
  </si>
  <si>
    <t>Old Cycle</t>
  </si>
  <si>
    <t>GCVS 4</t>
  </si>
  <si>
    <t>V0607 Her</t>
  </si>
  <si>
    <t>V0607 Her / GSC 2053-0046</t>
  </si>
  <si>
    <t>EA</t>
  </si>
  <si>
    <t>Malkov</t>
  </si>
  <si>
    <t>IBVS 6010</t>
  </si>
  <si>
    <t>I</t>
  </si>
  <si>
    <t>II</t>
  </si>
  <si>
    <t>G2053-0046</t>
  </si>
  <si>
    <t>IBVS 6070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</si>
</sst>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7.35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V607 Her-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0.0464</c:v>
                  </c:pt>
                  <c:pt idx="2">
                    <c:v>0.0164</c:v>
                  </c:pt>
                  <c:pt idx="3">
                    <c:v>0.017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0.0464</c:v>
                  </c:pt>
                  <c:pt idx="2">
                    <c:v>0.0164</c:v>
                  </c:pt>
                  <c:pt idx="3">
                    <c:v>0.017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0.0464</c:v>
                  </c:pt>
                  <c:pt idx="2">
                    <c:v>0.0164</c:v>
                  </c:pt>
                  <c:pt idx="3">
                    <c:v>0.017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0.0464</c:v>
                  </c:pt>
                  <c:pt idx="2">
                    <c:v>0.0164</c:v>
                  </c:pt>
                  <c:pt idx="3">
                    <c:v>0.017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0.0464</c:v>
                  </c:pt>
                  <c:pt idx="2">
                    <c:v>0.0164</c:v>
                  </c:pt>
                  <c:pt idx="3">
                    <c:v>0.017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0.0464</c:v>
                  </c:pt>
                  <c:pt idx="2">
                    <c:v>0.0164</c:v>
                  </c:pt>
                  <c:pt idx="3">
                    <c:v>0.017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0.0464</c:v>
                  </c:pt>
                  <c:pt idx="2">
                    <c:v>0.0164</c:v>
                  </c:pt>
                  <c:pt idx="3">
                    <c:v>0.017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0.0464</c:v>
                  </c:pt>
                  <c:pt idx="2">
                    <c:v>0.0164</c:v>
                  </c:pt>
                  <c:pt idx="3">
                    <c:v>0.017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0.0464</c:v>
                  </c:pt>
                  <c:pt idx="2">
                    <c:v>0.0164</c:v>
                  </c:pt>
                  <c:pt idx="3">
                    <c:v>0.017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0.0464</c:v>
                  </c:pt>
                  <c:pt idx="2">
                    <c:v>0.0164</c:v>
                  </c:pt>
                  <c:pt idx="3">
                    <c:v>0.017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0.0464</c:v>
                  </c:pt>
                  <c:pt idx="2">
                    <c:v>0.0164</c:v>
                  </c:pt>
                  <c:pt idx="3">
                    <c:v>0.017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0.0464</c:v>
                  </c:pt>
                  <c:pt idx="2">
                    <c:v>0.0164</c:v>
                  </c:pt>
                  <c:pt idx="3">
                    <c:v>0.017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0.0464</c:v>
                  </c:pt>
                  <c:pt idx="2">
                    <c:v>0.0164</c:v>
                  </c:pt>
                  <c:pt idx="3">
                    <c:v>0.017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0.0464</c:v>
                  </c:pt>
                  <c:pt idx="2">
                    <c:v>0.0164</c:v>
                  </c:pt>
                  <c:pt idx="3">
                    <c:v>0.017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6110250"/>
        <c:axId val="12339067"/>
      </c:scatterChart>
      <c:valAx>
        <c:axId val="46110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39067"/>
        <c:crosses val="autoZero"/>
        <c:crossBetween val="midCat"/>
        <c:dispUnits/>
      </c:valAx>
      <c:valAx>
        <c:axId val="12339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1025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egendEntry>
        <c:idx val="8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875"/>
          <c:y val="0.93375"/>
          <c:w val="0.756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0</xdr:rowOff>
    </xdr:from>
    <xdr:to>
      <xdr:col>17</xdr:col>
      <xdr:colOff>295275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529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6" ht="20.25">
      <c r="A1" s="1" t="s">
        <v>44</v>
      </c>
      <c r="E1" s="30" t="s">
        <v>43</v>
      </c>
      <c r="F1" t="s">
        <v>50</v>
      </c>
    </row>
    <row r="2" spans="1:5" ht="12.75">
      <c r="A2" t="s">
        <v>24</v>
      </c>
      <c r="B2" t="s">
        <v>45</v>
      </c>
      <c r="C2" s="3"/>
      <c r="D2" s="3"/>
      <c r="E2">
        <v>0</v>
      </c>
    </row>
    <row r="3" ht="13.5" thickBot="1"/>
    <row r="4" spans="1:4" ht="14.25" thickBot="1" thickTop="1">
      <c r="A4" s="5" t="s">
        <v>0</v>
      </c>
      <c r="C4" s="8">
        <v>39538.619</v>
      </c>
      <c r="D4" s="9">
        <v>3.4252</v>
      </c>
    </row>
    <row r="6" ht="12.75">
      <c r="A6" s="5" t="s">
        <v>1</v>
      </c>
    </row>
    <row r="7" spans="1:4" ht="12.75">
      <c r="A7" t="s">
        <v>2</v>
      </c>
      <c r="C7">
        <v>39538.619</v>
      </c>
      <c r="D7" s="31" t="s">
        <v>46</v>
      </c>
    </row>
    <row r="8" spans="1:4" ht="12.75">
      <c r="A8" t="s">
        <v>3</v>
      </c>
      <c r="C8">
        <v>3.4252</v>
      </c>
      <c r="D8" s="31" t="s">
        <v>46</v>
      </c>
    </row>
    <row r="9" spans="1:5" ht="12.75">
      <c r="A9" s="11" t="s">
        <v>31</v>
      </c>
      <c r="B9" s="12"/>
      <c r="C9" s="13">
        <v>-9.5</v>
      </c>
      <c r="D9" s="12" t="s">
        <v>32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0.0003458030753692304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16</v>
      </c>
      <c r="B12" s="12"/>
      <c r="C12" s="24">
        <f ca="1">SLOPE(INDIRECT($G$11):G992,INDIRECT($F$11):F992)</f>
        <v>3.48978698359708E-05</v>
      </c>
      <c r="D12" s="3"/>
      <c r="E12" s="12"/>
    </row>
    <row r="13" spans="1:5" ht="12.75">
      <c r="A13" s="12" t="s">
        <v>19</v>
      </c>
      <c r="B13" s="12"/>
      <c r="C13" s="3" t="s">
        <v>13</v>
      </c>
      <c r="D13" s="16" t="s">
        <v>40</v>
      </c>
      <c r="E13" s="13">
        <v>1</v>
      </c>
    </row>
    <row r="14" spans="1:5" ht="12.75">
      <c r="A14" s="12"/>
      <c r="B14" s="12"/>
      <c r="C14" s="12"/>
      <c r="D14" s="16" t="s">
        <v>33</v>
      </c>
      <c r="E14" s="17">
        <f ca="1">NOW()+15018.5+$C$9/24</f>
        <v>59900.81984768518</v>
      </c>
    </row>
    <row r="15" spans="1:5" ht="12.75">
      <c r="A15" s="14" t="s">
        <v>17</v>
      </c>
      <c r="B15" s="12"/>
      <c r="C15" s="15">
        <f>(C7+C11)+(C8+C12)*INT(MAX(F21:F3533))</f>
        <v>56058.5272582293</v>
      </c>
      <c r="D15" s="16" t="s">
        <v>41</v>
      </c>
      <c r="E15" s="17">
        <f>ROUND(2*(E14-$C$7)/$C$8,0)/2+E13</f>
        <v>5946</v>
      </c>
    </row>
    <row r="16" spans="1:5" ht="12.75">
      <c r="A16" s="18" t="s">
        <v>4</v>
      </c>
      <c r="B16" s="12"/>
      <c r="C16" s="19">
        <f>+C8+C12</f>
        <v>3.425234897869836</v>
      </c>
      <c r="D16" s="16" t="s">
        <v>34</v>
      </c>
      <c r="E16" s="26">
        <f>ROUND(2*(E14-$C$15)/$C$16,0)/2+E13</f>
        <v>1123</v>
      </c>
    </row>
    <row r="17" spans="1:5" ht="13.5" thickBot="1">
      <c r="A17" s="16" t="s">
        <v>30</v>
      </c>
      <c r="B17" s="12"/>
      <c r="C17" s="12">
        <f>COUNT(C21:C2191)</f>
        <v>4</v>
      </c>
      <c r="D17" s="16" t="s">
        <v>35</v>
      </c>
      <c r="E17" s="20">
        <f>+$C$15+$C$16*E16-15018.5-$C$9/24</f>
        <v>44886.961881870455</v>
      </c>
    </row>
    <row r="18" spans="1:5" ht="14.25" thickBot="1" thickTop="1">
      <c r="A18" s="18" t="s">
        <v>5</v>
      </c>
      <c r="B18" s="12"/>
      <c r="C18" s="21">
        <f>+C15</f>
        <v>56058.5272582293</v>
      </c>
      <c r="D18" s="22">
        <f>+C16</f>
        <v>3.425234897869836</v>
      </c>
      <c r="E18" s="23" t="s">
        <v>36</v>
      </c>
    </row>
    <row r="19" spans="1:5" ht="13.5" thickTop="1">
      <c r="A19" s="27" t="s">
        <v>37</v>
      </c>
      <c r="E19" s="28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38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9" t="s">
        <v>39</v>
      </c>
    </row>
    <row r="21" spans="1:17" ht="12.75">
      <c r="A21" s="31" t="s">
        <v>42</v>
      </c>
      <c r="C21" s="10">
        <v>39538.619</v>
      </c>
      <c r="D21" s="10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0.0003458030753692304</v>
      </c>
      <c r="Q21" s="2">
        <f>+C21-15018.5</f>
        <v>24520.119</v>
      </c>
    </row>
    <row r="22" spans="1:17" ht="12.75">
      <c r="A22" s="32" t="s">
        <v>47</v>
      </c>
      <c r="B22" s="33" t="s">
        <v>48</v>
      </c>
      <c r="C22" s="32">
        <v>55671.4793</v>
      </c>
      <c r="D22" s="32">
        <v>0.0464</v>
      </c>
      <c r="E22">
        <f>+(C22-C$7)/C$8</f>
        <v>4710.0491358168865</v>
      </c>
      <c r="F22">
        <f>ROUND(2*E22,0)/2</f>
        <v>4710</v>
      </c>
      <c r="G22">
        <f>+C22-(C$7+F22*C$8)</f>
        <v>0.16829999999754364</v>
      </c>
      <c r="I22">
        <f>+G22</f>
        <v>0.16829999999754364</v>
      </c>
      <c r="O22">
        <f>+C$11+C$12*$F22</f>
        <v>0.16471477000279167</v>
      </c>
      <c r="Q22" s="2">
        <f>+C22-15018.5</f>
        <v>40652.9793</v>
      </c>
    </row>
    <row r="23" spans="1:17" ht="12.75">
      <c r="A23" s="32" t="s">
        <v>47</v>
      </c>
      <c r="B23" s="33" t="s">
        <v>49</v>
      </c>
      <c r="C23" s="32">
        <v>55707.453</v>
      </c>
      <c r="D23" s="32">
        <v>0.0164</v>
      </c>
      <c r="E23">
        <f>+(C23-C$7)/C$8</f>
        <v>4720.551792596054</v>
      </c>
      <c r="F23">
        <f>ROUND(2*E23,0)/2</f>
        <v>4720.5</v>
      </c>
      <c r="G23">
        <f>+C23-(C$7+F23*C$8)</f>
        <v>0.1774000000077649</v>
      </c>
      <c r="I23">
        <f>+G23</f>
        <v>0.1774000000077649</v>
      </c>
      <c r="O23">
        <f>+C$11+C$12*$F23</f>
        <v>0.16508119763606938</v>
      </c>
      <c r="Q23" s="2">
        <f>+C23-15018.5</f>
        <v>40688.953</v>
      </c>
    </row>
    <row r="24" spans="1:17" ht="12.75">
      <c r="A24" s="34" t="s">
        <v>51</v>
      </c>
      <c r="B24" s="35" t="s">
        <v>48</v>
      </c>
      <c r="C24" s="36">
        <v>56058.5117</v>
      </c>
      <c r="D24" s="36">
        <v>0.017</v>
      </c>
      <c r="E24">
        <f>+(C24-C$7)/C$8</f>
        <v>4823.044698119819</v>
      </c>
      <c r="F24">
        <f>ROUND(2*E24,0)/2</f>
        <v>4823</v>
      </c>
      <c r="G24">
        <f>+C24-(C$7+F24*C$8)</f>
        <v>0.15310000000317814</v>
      </c>
      <c r="I24">
        <f>+G24</f>
        <v>0.15310000000317814</v>
      </c>
      <c r="O24">
        <f>+C$11+C$12*$F24</f>
        <v>0.1686582292942564</v>
      </c>
      <c r="Q24" s="2">
        <f>+C24-15018.5</f>
        <v>41040.0117</v>
      </c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2022-11-17T06:40:34Z</dcterms:modified>
  <cp:category/>
  <cp:version/>
  <cp:contentType/>
  <cp:contentStatus/>
</cp:coreProperties>
</file>