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<sst xmlns="http://schemas.openxmlformats.org/spreadsheetml/2006/main" count="58" uniqueCount="50">
  <si>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</si>
  <si>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</si>
  <si>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</si>
  <si>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</si>
  <si>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</si>
  <si>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</si>
  <si>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</si>
  <si>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</si>
  <si>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</si>
  <si>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</si>
  <si>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</si>
  <si>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</si>
  <si>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</si>
  <si>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</si>
  <si>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</si>
  <si>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</si>
  <si>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</si>
  <si>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</si>
  <si>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</si>
  <si>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</si>
  <si>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</si>
  <si>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</si>
  <si>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</si>
  <si>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</si>
  <si>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</si>
  <si>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</si>
  <si>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</si>
  <si>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</si>
  <si>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</si>
  <si>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</si>
  <si>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</si>
  <si>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</si>
  <si>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</si>
  <si>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</si>
  <si>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</si>
  <si>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</si>
  <si>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</si>
  <si>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</si>
  <si>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</si>
  <si>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</si>
  <si>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</si>
  <si>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</si>
  <si>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V0918 Her</t>
  </si>
  <si>
    <t>G1525-1176</t>
  </si>
  <si>
    <t>EW/W</t>
  </si>
  <si>
    <t>V0918 Her / GSC 1525-1176</t>
  </si>
  <si>
    <t>Rucinski 9</t>
  </si>
  <si>
    <t>IBVS 6153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</si>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</sst>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V918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196478"/>
        <c:axId val="48332847"/>
      </c:scatterChart>
      <c:valAx>
        <c:axId val="3519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2847"/>
        <c:crosses val="autoZero"/>
        <c:crossBetween val="midCat"/>
        <c:dispUnits/>
      </c:valAx>
      <c:valAx>
        <c:axId val="4833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64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45</v>
      </c>
      <c r="F1" s="31" t="s">
        <v>42</v>
      </c>
      <c r="G1" s="32">
        <v>2010</v>
      </c>
      <c r="H1" s="33"/>
      <c r="I1" s="34" t="s">
        <v>43</v>
      </c>
      <c r="J1" s="40" t="s">
        <v>42</v>
      </c>
      <c r="K1" s="35">
        <v>16.48242</v>
      </c>
      <c r="L1" s="36">
        <v>17.08</v>
      </c>
      <c r="M1" s="37">
        <v>52555.8419</v>
      </c>
      <c r="N1" s="37">
        <v>0.57481</v>
      </c>
      <c r="O1" s="34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52555.8419</v>
      </c>
      <c r="D7" s="34" t="s">
        <v>46</v>
      </c>
    </row>
    <row r="8" spans="1:4" ht="12.75">
      <c r="A8" t="s">
        <v>3</v>
      </c>
      <c r="C8" s="8">
        <f>N1</f>
        <v>0.57481</v>
      </c>
      <c r="D8" s="29" t="str">
        <f>D7</f>
        <v>Rucinski 9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-3.566517870659536E-05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7.542693547504861E-06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56508.287287895655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0.5748175426935476</v>
      </c>
      <c r="E16" s="14" t="s">
        <v>30</v>
      </c>
      <c r="F16" s="39">
        <f ca="1">NOW()+15018.5+$C$5/24</f>
        <v>59900.83515868055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12779</v>
      </c>
    </row>
    <row r="18" spans="1:6" ht="14.25" thickBot="1" thickTop="1">
      <c r="A18" s="16" t="s">
        <v>5</v>
      </c>
      <c r="B18" s="10"/>
      <c r="C18" s="19">
        <f>+C15</f>
        <v>56508.287287895655</v>
      </c>
      <c r="D18" s="20">
        <f>+C16</f>
        <v>0.5748175426935476</v>
      </c>
      <c r="E18" s="14" t="s">
        <v>36</v>
      </c>
      <c r="F18" s="23">
        <f>ROUND(2*(F16-$C$15)/$C$16,0)/2+F15</f>
        <v>5903</v>
      </c>
    </row>
    <row r="19" spans="5:6" ht="13.5" thickTop="1">
      <c r="E19" s="14" t="s">
        <v>31</v>
      </c>
      <c r="F19" s="18">
        <f>+$C$15+$C$16*F18-15018.5-$C$5/24</f>
        <v>44883.331075749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46</v>
      </c>
      <c r="C21" s="8">
        <v>52555.8419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-3.566517870659536E-05</v>
      </c>
      <c r="Q21" s="2">
        <f>+C21-15018.5</f>
        <v>37537.3419</v>
      </c>
    </row>
    <row r="22" spans="1:17" ht="12.75">
      <c r="A22" s="41" t="s">
        <v>47</v>
      </c>
      <c r="B22" s="42" t="s">
        <v>48</v>
      </c>
      <c r="C22" s="41">
        <v>56495.3514</v>
      </c>
      <c r="D22" s="41">
        <v>0.0003</v>
      </c>
      <c r="E22">
        <f>+(C22-C$7)/C$8</f>
        <v>6853.585532610776</v>
      </c>
      <c r="F22">
        <f>ROUND(2*E22,0)/2</f>
        <v>6853.5</v>
      </c>
      <c r="G22">
        <f>+C22-(C$7+F22*C$8)</f>
        <v>0.049164999996719416</v>
      </c>
      <c r="K22">
        <f>+G22</f>
        <v>0.049164999996719416</v>
      </c>
      <c r="O22">
        <f>+C$11+C$12*$F22</f>
        <v>0.05165818504911797</v>
      </c>
      <c r="Q22" s="2">
        <f>+C22-15018.5</f>
        <v>41476.8514</v>
      </c>
    </row>
    <row r="23" spans="1:17" ht="12.75">
      <c r="A23" s="41" t="s">
        <v>47</v>
      </c>
      <c r="B23" s="42" t="s">
        <v>49</v>
      </c>
      <c r="C23" s="41">
        <v>56497.3558</v>
      </c>
      <c r="D23" s="41">
        <v>0.0003</v>
      </c>
      <c r="E23">
        <f>+(C23-C$7)/C$8</f>
        <v>6857.072597901912</v>
      </c>
      <c r="F23">
        <f>ROUND(2*E23,0)/2</f>
        <v>6857</v>
      </c>
      <c r="G23">
        <f>+C23-(C$7+F23*C$8)</f>
        <v>0.041729999997187406</v>
      </c>
      <c r="K23">
        <f>+G23</f>
        <v>0.041729999997187406</v>
      </c>
      <c r="O23">
        <f>+C$11+C$12*$F23</f>
        <v>0.051684584476534234</v>
      </c>
      <c r="Q23" s="2">
        <f>+C23-15018.5</f>
        <v>41478.8558</v>
      </c>
    </row>
    <row r="24" spans="1:17" ht="12.75">
      <c r="A24" s="41" t="s">
        <v>47</v>
      </c>
      <c r="B24" s="42" t="s">
        <v>49</v>
      </c>
      <c r="C24" s="41">
        <v>56508.2997</v>
      </c>
      <c r="D24" s="41">
        <v>0.0004</v>
      </c>
      <c r="E24">
        <f>+(C24-C$7)/C$8</f>
        <v>6876.1117586680875</v>
      </c>
      <c r="F24">
        <f>ROUND(2*E24,0)/2</f>
        <v>6876</v>
      </c>
      <c r="G24">
        <f>+C24-(C$7+F24*C$8)</f>
        <v>0.0642400000069756</v>
      </c>
      <c r="K24">
        <f>+G24</f>
        <v>0.0642400000069756</v>
      </c>
      <c r="O24">
        <f>+C$11+C$12*$F24</f>
        <v>0.05182789565393683</v>
      </c>
      <c r="Q24" s="2">
        <f>+C24-15018.5</f>
        <v>41489.7997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2022-11-17T07:02:37Z</dcterms:modified>
  <cp:category/>
  <cp:version/>
  <cp:contentType/>
  <cp:contentStatus/>
</cp:coreProperties>
</file>