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<sst xmlns="http://schemas.openxmlformats.org/spreadsheetml/2006/main" count="58" uniqueCount="50">
  <si>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</si>
  <si>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</si>
  <si>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</si>
  <si>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</si>
  <si>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</si>
  <si>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</si>
  <si>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</si>
  <si>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</si>
  <si>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</si>
  <si>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</si>
  <si>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</si>
  <si>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</si>
  <si>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</si>
  <si>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</si>
  <si>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</si>
  <si>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</si>
  <si>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</si>
  <si>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</si>
  <si>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</si>
  <si>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</si>
  <si>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</si>
  <si>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</si>
  <si>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</si>
  <si>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</si>
  <si>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</si>
  <si>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</si>
  <si>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</si>
  <si>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</si>
  <si>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</si>
  <si>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</si>
  <si>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</si>
  <si>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</si>
  <si>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</si>
  <si>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</si>
  <si>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</si>
  <si>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</si>
  <si>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</si>
  <si>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</si>
  <si>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</si>
  <si>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</si>
  <si>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</si>
  <si>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</si>
  <si>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</si>
  <si>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V1025 Her / GSC 2047-0270</t>
  </si>
  <si>
    <t>EA</t>
  </si>
  <si>
    <t>IBVS 5060</t>
  </si>
  <si>
    <t>I</t>
  </si>
  <si>
    <t>IBVS 5894</t>
  </si>
  <si>
    <t>IBVS 5992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</si>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</sst>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V1025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0.002</c:v>
                  </c:pt>
                  <c:pt idx="1">
                    <c:v>0</c:v>
                  </c:pt>
                  <c:pt idx="2">
                    <c:v>0.0007</c:v>
                  </c:pt>
                  <c:pt idx="3">
                    <c:v>0.0003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1764850"/>
        <c:axId val="17448195"/>
      </c:scatterChart>
      <c:valAx>
        <c:axId val="31764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8195"/>
        <c:crosses val="autoZero"/>
        <c:crossBetween val="midCat"/>
        <c:dispUnits/>
      </c:valAx>
      <c:valAx>
        <c:axId val="17448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648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53503.687</v>
      </c>
      <c r="D7" s="30" t="s">
        <v>42</v>
      </c>
    </row>
    <row r="8" spans="1:4" ht="12.75">
      <c r="A8" t="s">
        <v>3</v>
      </c>
      <c r="C8" s="8">
        <v>0.563359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-0.007408670727266271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-4.793851805876927E-06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59900.83932800926</v>
      </c>
    </row>
    <row r="15" spans="1:5" ht="12.75">
      <c r="A15" s="12" t="s">
        <v>17</v>
      </c>
      <c r="B15" s="10"/>
      <c r="C15" s="13">
        <f>(C7+C11)+(C8+C12)*INT(MAX(F21:F3533))</f>
        <v>56048.91389470681</v>
      </c>
      <c r="D15" s="14" t="s">
        <v>39</v>
      </c>
      <c r="E15" s="15">
        <f>ROUND(2*(E14-$C$7)/$C$8,0)/2+E13</f>
        <v>11356.5</v>
      </c>
    </row>
    <row r="16" spans="1:5" ht="12.75">
      <c r="A16" s="16" t="s">
        <v>4</v>
      </c>
      <c r="B16" s="10"/>
      <c r="C16" s="17">
        <f>+C8+C12</f>
        <v>0.5633542061481942</v>
      </c>
      <c r="D16" s="14" t="s">
        <v>40</v>
      </c>
      <c r="E16" s="24">
        <f>ROUND(2*(E14-$C$15)/$C$16,0)/2+E13</f>
        <v>6838.5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44883.30746678457</v>
      </c>
    </row>
    <row r="18" spans="1:5" ht="14.25" thickBot="1" thickTop="1">
      <c r="A18" s="16" t="s">
        <v>5</v>
      </c>
      <c r="B18" s="10"/>
      <c r="C18" s="19">
        <f>+C15</f>
        <v>56048.91389470681</v>
      </c>
      <c r="D18" s="20">
        <f>+C16</f>
        <v>0.5633542061481942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s="31" t="s">
        <v>45</v>
      </c>
      <c r="B21" s="32" t="s">
        <v>46</v>
      </c>
      <c r="C21" s="31">
        <v>51286.881</v>
      </c>
      <c r="D21" s="31">
        <v>0.002</v>
      </c>
      <c r="E21">
        <f>+(C21-C$7)/C$8</f>
        <v>-3934.979293842819</v>
      </c>
      <c r="F21">
        <f>ROUND(2*E21,0)/2</f>
        <v>-3935</v>
      </c>
      <c r="G21">
        <f>+C21-(C$7+F21*C$8)</f>
        <v>0.011665000005450565</v>
      </c>
      <c r="I21">
        <f>+G21</f>
        <v>0.011665000005450565</v>
      </c>
      <c r="O21">
        <f>+C$11+C$12*$F21</f>
        <v>0.011455136128859435</v>
      </c>
      <c r="Q21" s="2">
        <f>+C21-15018.5</f>
        <v>36268.381</v>
      </c>
    </row>
    <row r="22" spans="1:18" ht="12.75">
      <c r="A22" t="s">
        <v>42</v>
      </c>
      <c r="C22" s="8">
        <v>53503.687</v>
      </c>
      <c r="D22" s="8" t="s">
        <v>13</v>
      </c>
      <c r="E22">
        <f>+(C22-C$7)/C$8</f>
        <v>0</v>
      </c>
      <c r="F22">
        <f>ROUND(2*E22,0)/2</f>
        <v>0</v>
      </c>
      <c r="O22">
        <f>+C$11+C$12*$F22</f>
        <v>-0.007408670727266271</v>
      </c>
      <c r="Q22" s="2">
        <f>+C22-15018.5</f>
        <v>38485.187</v>
      </c>
      <c r="R22">
        <f>+C22-(C$7+F22*C$8)</f>
        <v>0</v>
      </c>
    </row>
    <row r="23" spans="1:17" ht="12.75">
      <c r="A23" s="31" t="s">
        <v>47</v>
      </c>
      <c r="B23" s="32" t="s">
        <v>46</v>
      </c>
      <c r="C23" s="31">
        <v>54984.7367</v>
      </c>
      <c r="D23" s="31">
        <v>0.0007</v>
      </c>
      <c r="E23">
        <f>+(C23-C$7)/C$8</f>
        <v>2628.9625265594464</v>
      </c>
      <c r="F23">
        <f>ROUND(2*E23,0)/2</f>
        <v>2629</v>
      </c>
      <c r="G23">
        <f>+C23-(C$7+F23*C$8)</f>
        <v>-0.021110999994562007</v>
      </c>
      <c r="I23">
        <f>+G23</f>
        <v>-0.021110999994562007</v>
      </c>
      <c r="O23">
        <f>+C$11+C$12*$F23</f>
        <v>-0.020011707124916712</v>
      </c>
      <c r="Q23" s="2">
        <f>+C23-15018.5</f>
        <v>39966.2367</v>
      </c>
    </row>
    <row r="24" spans="1:17" ht="12.75">
      <c r="A24" s="31" t="s">
        <v>48</v>
      </c>
      <c r="B24" s="32" t="s">
        <v>46</v>
      </c>
      <c r="C24" s="31">
        <v>55696.818</v>
      </c>
      <c r="D24" s="31">
        <v>0.0003</v>
      </c>
      <c r="E24">
        <f>+(C24-C$7)/C$8</f>
        <v>3892.9545813593127</v>
      </c>
      <c r="F24">
        <f>ROUND(2*E24,0)/2</f>
        <v>3893</v>
      </c>
      <c r="G24">
        <f>+C24-(C$7+F24*C$8)</f>
        <v>-0.025586999996448867</v>
      </c>
      <c r="I24">
        <f>+G24</f>
        <v>-0.025586999996448867</v>
      </c>
      <c r="O24">
        <f>+C$11+C$12*$F24</f>
        <v>-0.026071135807545148</v>
      </c>
      <c r="Q24" s="2">
        <f>+C24-15018.5</f>
        <v>40678.318</v>
      </c>
    </row>
    <row r="25" spans="1:17" ht="12.75">
      <c r="A25" s="33" t="s">
        <v>49</v>
      </c>
      <c r="B25" s="34" t="s">
        <v>46</v>
      </c>
      <c r="C25" s="33">
        <v>56048.9143</v>
      </c>
      <c r="D25" s="33">
        <v>0.0002</v>
      </c>
      <c r="E25">
        <f>+(C25-C$7)/C$8</f>
        <v>4517.949123028119</v>
      </c>
      <c r="F25">
        <f>ROUND(2*E25,0)/2</f>
        <v>4518</v>
      </c>
      <c r="G25">
        <f>+C25-(C$7+F25*C$8)</f>
        <v>-0.028662000004260335</v>
      </c>
      <c r="I25">
        <f>+G25</f>
        <v>-0.028662000004260335</v>
      </c>
      <c r="O25">
        <f>+C$11+C$12*$F25</f>
        <v>-0.029067293186218226</v>
      </c>
      <c r="Q25" s="2">
        <f>+C25-15018.5</f>
        <v>41030.4143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2022-11-17T07:08:38Z</dcterms:modified>
  <cp:category/>
  <cp:version/>
  <cp:contentType/>
  <cp:contentStatus/>
</cp:coreProperties>
</file>