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<sst xmlns="http://schemas.openxmlformats.org/spreadsheetml/2006/main" count="52" uniqueCount="49">
  <si>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</si>
  <si>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</si>
  <si>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</si>
  <si>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</si>
  <si>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</si>
  <si>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</si>
  <si>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</si>
  <si>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</si>
  <si>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</si>
  <si>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</si>
  <si>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</si>
  <si>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</si>
  <si>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</si>
  <si>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</si>
  <si>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</si>
  <si>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</si>
  <si>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</si>
  <si>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</si>
  <si>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</si>
  <si>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</si>
  <si>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</si>
  <si>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</si>
  <si>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</si>
  <si>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</si>
  <si>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</si>
  <si>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</si>
  <si>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</si>
  <si>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</si>
  <si>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</si>
  <si>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</si>
  <si>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</si>
  <si>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</si>
  <si>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</si>
  <si>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</si>
  <si>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</si>
  <si>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</si>
  <si>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</si>
  <si>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</si>
  <si>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</si>
  <si>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</si>
  <si>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</si>
  <si>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</si>
  <si>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</si>
  <si>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V1056 Her / GSC 3090-1337</t>
  </si>
  <si>
    <t>EB</t>
  </si>
  <si>
    <t>IBVS 5060</t>
  </si>
  <si>
    <t>II</t>
  </si>
  <si>
    <t>I</t>
  </si>
  <si>
    <t>S2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</si>
</sst>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V1056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0.007</c:v>
                  </c:pt>
                  <c:pt idx="1">
                    <c:v>0.009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34350400"/>
        <c:axId val="40718145"/>
      </c:scatterChart>
      <c:val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crossBetween val="midCat"/>
        <c:dispUnits/>
      </c:val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51265.918</v>
      </c>
      <c r="D7" s="30" t="s">
        <v>42</v>
      </c>
    </row>
    <row r="8" spans="1:4" ht="12.75">
      <c r="A8" t="s">
        <v>3</v>
      </c>
      <c r="C8" s="8">
        <v>1.876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0.0001632653061557105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59901.61499386574</v>
      </c>
    </row>
    <row r="15" spans="1:5" ht="12.75">
      <c r="A15" s="12" t="s">
        <v>17</v>
      </c>
      <c r="B15" s="10"/>
      <c r="C15" s="13">
        <f>(C7+C11)+(C8+C12)*INT(MAX(F21:F3532))</f>
        <v>51310.945918367346</v>
      </c>
      <c r="D15" s="14" t="s">
        <v>39</v>
      </c>
      <c r="E15" s="15">
        <f>ROUND(2*(E14-$C$7)/$C$8,0)/2+E13</f>
        <v>4604</v>
      </c>
    </row>
    <row r="16" spans="1:5" ht="12.75">
      <c r="A16" s="16" t="s">
        <v>4</v>
      </c>
      <c r="B16" s="10"/>
      <c r="C16" s="17">
        <f>+C8+C12</f>
        <v>1.8761632653061555</v>
      </c>
      <c r="D16" s="14" t="s">
        <v>40</v>
      </c>
      <c r="E16" s="24">
        <f>ROUND(2*(E14-$C$15)/$C$16,0)/2+E13</f>
        <v>4580</v>
      </c>
    </row>
    <row r="17" spans="1:5" ht="13.5" thickBot="1">
      <c r="A17" s="14" t="s">
        <v>30</v>
      </c>
      <c r="B17" s="10"/>
      <c r="C17" s="10">
        <f>COUNT(C21:C2190)</f>
        <v>2</v>
      </c>
      <c r="D17" s="14" t="s">
        <v>34</v>
      </c>
      <c r="E17" s="18">
        <f>+$C$15+$C$16*E16-15018.5-$C$9/24</f>
        <v>44885.66950680287</v>
      </c>
    </row>
    <row r="18" spans="1:5" ht="14.25" thickBot="1" thickTop="1">
      <c r="A18" s="16" t="s">
        <v>5</v>
      </c>
      <c r="B18" s="10"/>
      <c r="C18" s="19">
        <f>+C15</f>
        <v>51310.945918367346</v>
      </c>
      <c r="D18" s="20">
        <f>+C16</f>
        <v>1.8761632653061555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48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1" t="s">
        <v>45</v>
      </c>
      <c r="B21" s="32" t="s">
        <v>46</v>
      </c>
      <c r="C21" s="31">
        <v>51265.918</v>
      </c>
      <c r="D21" s="31">
        <v>0.007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36247.418</v>
      </c>
    </row>
    <row r="22" spans="1:17" ht="12.75">
      <c r="A22" s="31" t="s">
        <v>45</v>
      </c>
      <c r="B22" s="32" t="s">
        <v>47</v>
      </c>
      <c r="C22" s="31">
        <v>51311.884</v>
      </c>
      <c r="D22" s="31">
        <v>0.009</v>
      </c>
      <c r="E22">
        <f>+(C22-C$7)/C$8</f>
        <v>24.502132196162236</v>
      </c>
      <c r="F22">
        <f>ROUND(2*E22,0)/2</f>
        <v>24.5</v>
      </c>
      <c r="G22">
        <f>+C22-(C$7+F22*C$8)</f>
        <v>0.004000000000814907</v>
      </c>
      <c r="H22">
        <f>+G22</f>
        <v>0.004000000000814907</v>
      </c>
      <c r="O22">
        <f>+C$11+C$12*$F22</f>
        <v>0.004000000000814907</v>
      </c>
      <c r="Q22" s="2">
        <f>+C22-15018.5</f>
        <v>36293.384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2022-11-18T01:45:35Z</dcterms:modified>
  <cp:category/>
  <cp:version/>
  <cp:contentType/>
  <cp:contentStatus/>
</cp:coreProperties>
</file>