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<sst xmlns="http://schemas.openxmlformats.org/spreadsheetml/2006/main" count="79" uniqueCount="66">
  <si>
    <t>BAD?</t>
  </si>
  <si>
    <t>PE</t>
  </si>
  <si>
    <t>IBVS 6196</t>
  </si>
  <si>
    <t>CCD</t>
  </si>
  <si>
    <t>pg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</si>
  <si>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</si>
  <si>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</si>
  <si>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</si>
  <si>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</si>
  <si>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</si>
  <si>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</si>
  <si>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</si>
  <si>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</si>
  <si>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</si>
  <si>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</si>
  <si>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</si>
  <si>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</si>
  <si>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</si>
  <si>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</si>
  <si>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</si>
  <si>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</si>
  <si>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</si>
  <si>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</si>
  <si>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</si>
  <si>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</si>
  <si>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</si>
  <si>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</si>
  <si>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</si>
  <si>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</si>
  <si>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</si>
  <si>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Misc</t>
  </si>
  <si>
    <t>GSC 3510-0396</t>
  </si>
  <si>
    <t>ROTSE</t>
  </si>
  <si>
    <t>II</t>
  </si>
  <si>
    <t>I</t>
  </si>
  <si>
    <t>Gil</t>
  </si>
  <si>
    <t>DHK</t>
  </si>
  <si>
    <t xml:space="preserve">AS </t>
  </si>
  <si>
    <t>RHN</t>
  </si>
  <si>
    <t>not avail.</t>
  </si>
  <si>
    <t>V1069 Her</t>
  </si>
  <si>
    <t>IBVS 5060</t>
  </si>
  <si>
    <t>EW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</si>
  <si>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</si>
  <si>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</si>
  <si>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</si>
  <si>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</si>
  <si>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</si>
  <si>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</si>
  <si>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</si>
  <si>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IBVS 5760</t>
  </si>
  <si>
    <t>My time zone &gt;&gt;&gt;&gt;&gt;</t>
  </si>
  <si>
    <t>(PST=8, PDT=MDT=7, MDT=CST=6, etc.)</t>
  </si>
  <si>
    <t>JD today</t>
  </si>
  <si>
    <t>New Cycle</t>
  </si>
  <si>
    <t># of data points:</t>
  </si>
  <si>
    <t>Next ToM</t>
  </si>
  <si>
    <t>OEJV 0107</t>
  </si>
  <si>
    <t>OEJV</t>
  </si>
  <si>
    <t>Start of linear fit &gt;&gt;&gt;&gt;&gt;&gt;&gt;&gt;&gt;&gt;&gt;&gt;&gt;&gt;&gt;&gt;&gt;&gt;&gt;&gt;&gt;</t>
  </si>
  <si>
    <t>Add cycle</t>
  </si>
  <si>
    <t>Old Cycle</t>
  </si>
  <si>
    <t>OEJV 0137</t>
  </si>
  <si>
    <t>IBVS 6010</t>
  </si>
  <si>
    <t>.0021</t>
  </si>
  <si>
    <t>vis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</si>
</sst>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7" fillId="20" borderId="6" applyNumberFormat="0" applyAlignment="0" applyProtection="0"/>
    <xf numFmtId="1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72" fontId="0" fillId="0" borderId="0" xfId="0" applyNumberFormat="1" applyAlignment="1">
      <alignment horizontal="left"/>
    </xf>
    <xf numFmtId="172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73" fontId="0" fillId="0" borderId="0" xfId="0" applyNumberForma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NumberFormat="1" applyAlignment="1">
      <alignment horizontal="right" wrapText="1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5" xfId="0" applyBorder="1" applyAlignment="1">
      <alignment vertical="top"/>
    </xf>
    <xf numFmtId="0" fontId="0" fillId="0" borderId="0" xfId="0" applyAlignment="1">
      <alignment vertical="top"/>
    </xf>
    <xf numFmtId="0" fontId="3" fillId="0" borderId="5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9" fillId="0" borderId="11" xfId="0" applyFont="1" applyFill="1" applyBorder="1" applyAlignment="1">
      <alignment horizontal="centerContinuous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5" xfId="0" applyNumberFormat="1" applyBorder="1" applyAlignment="1">
      <alignment horizontal="left"/>
    </xf>
    <xf numFmtId="0" fontId="8" fillId="0" borderId="0" xfId="0" applyFont="1" applyAlignment="1">
      <alignment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22" fontId="10" fillId="0" borderId="0" xfId="0" applyNumberFormat="1" applyFont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10" fillId="0" borderId="0" xfId="0" applyFont="1" applyAlignment="1">
      <alignment/>
    </xf>
    <xf numFmtId="0" fontId="14" fillId="0" borderId="8" xfId="0" applyFont="1" applyFill="1" applyBorder="1" applyAlignment="1">
      <alignment horizont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0" fillId="0" borderId="0" xfId="60" applyFont="1" applyAlignment="1">
      <alignment wrapText="1"/>
      <protection/>
    </xf>
    <xf numFmtId="0" fontId="30" fillId="0" borderId="0" xfId="60" applyFont="1" applyAlignment="1">
      <alignment horizontal="center" wrapText="1"/>
      <protection/>
    </xf>
    <xf numFmtId="0" fontId="30" fillId="0" borderId="0" xfId="60" applyFont="1" applyAlignment="1">
      <alignment horizontal="left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V1069 Her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102"/>
          <c:w val="0.899"/>
          <c:h val="0.76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0.0015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</c:v>
                  </c:pt>
                  <c:pt idx="4">
                    <c:v>NaN</c:v>
                  </c:pt>
                  <c:pt idx="5">
                    <c:v>0.00029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0.0003</c:v>
                  </c:pt>
                  <c:pt idx="10">
                    <c:v>0.0002</c:v>
                  </c:pt>
                  <c:pt idx="11">
                    <c:v>0.0001</c:v>
                  </c:pt>
                  <c:pt idx="12">
                    <c:v>0.0006</c:v>
                  </c:pt>
                  <c:pt idx="13">
                    <c:v>0.0001</c:v>
                  </c:pt>
                  <c:pt idx="14">
                    <c:v>0</c:v>
                  </c:pt>
                  <c:pt idx="15">
                    <c:v>0.0019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0.0015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</c:v>
                  </c:pt>
                  <c:pt idx="4">
                    <c:v>NaN</c:v>
                  </c:pt>
                  <c:pt idx="5">
                    <c:v>0.00029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0.0003</c:v>
                  </c:pt>
                  <c:pt idx="10">
                    <c:v>0.0002</c:v>
                  </c:pt>
                  <c:pt idx="11">
                    <c:v>0.0001</c:v>
                  </c:pt>
                  <c:pt idx="12">
                    <c:v>0.0006</c:v>
                  </c:pt>
                  <c:pt idx="13">
                    <c:v>0.0001</c:v>
                  </c:pt>
                  <c:pt idx="14">
                    <c:v>0</c:v>
                  </c:pt>
                  <c:pt idx="15">
                    <c:v>0.0019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0.0015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</c:v>
                  </c:pt>
                  <c:pt idx="4">
                    <c:v>NaN</c:v>
                  </c:pt>
                  <c:pt idx="5">
                    <c:v>0.00029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0.0003</c:v>
                  </c:pt>
                  <c:pt idx="10">
                    <c:v>0.0002</c:v>
                  </c:pt>
                  <c:pt idx="11">
                    <c:v>0.0001</c:v>
                  </c:pt>
                  <c:pt idx="12">
                    <c:v>0.0006</c:v>
                  </c:pt>
                  <c:pt idx="13">
                    <c:v>0.0001</c:v>
                  </c:pt>
                  <c:pt idx="14">
                    <c:v>0</c:v>
                  </c:pt>
                  <c:pt idx="15">
                    <c:v>0.0019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0.0015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</c:v>
                  </c:pt>
                  <c:pt idx="4">
                    <c:v>NaN</c:v>
                  </c:pt>
                  <c:pt idx="5">
                    <c:v>0.00029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0.0003</c:v>
                  </c:pt>
                  <c:pt idx="10">
                    <c:v>0.0002</c:v>
                  </c:pt>
                  <c:pt idx="11">
                    <c:v>0.0001</c:v>
                  </c:pt>
                  <c:pt idx="12">
                    <c:v>0.0006</c:v>
                  </c:pt>
                  <c:pt idx="13">
                    <c:v>0.0001</c:v>
                  </c:pt>
                  <c:pt idx="14">
                    <c:v>0</c:v>
                  </c:pt>
                  <c:pt idx="15">
                    <c:v>0.0019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0.0015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</c:v>
                  </c:pt>
                  <c:pt idx="4">
                    <c:v>NaN</c:v>
                  </c:pt>
                  <c:pt idx="5">
                    <c:v>0.00029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0.0003</c:v>
                  </c:pt>
                  <c:pt idx="10">
                    <c:v>0.0002</c:v>
                  </c:pt>
                  <c:pt idx="11">
                    <c:v>0.0001</c:v>
                  </c:pt>
                  <c:pt idx="12">
                    <c:v>0.0006</c:v>
                  </c:pt>
                  <c:pt idx="13">
                    <c:v>0.0001</c:v>
                  </c:pt>
                  <c:pt idx="14">
                    <c:v>0</c:v>
                  </c:pt>
                  <c:pt idx="15">
                    <c:v>0.0019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0.0015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</c:v>
                  </c:pt>
                  <c:pt idx="4">
                    <c:v>NaN</c:v>
                  </c:pt>
                  <c:pt idx="5">
                    <c:v>0.00029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0.0003</c:v>
                  </c:pt>
                  <c:pt idx="10">
                    <c:v>0.0002</c:v>
                  </c:pt>
                  <c:pt idx="11">
                    <c:v>0.0001</c:v>
                  </c:pt>
                  <c:pt idx="12">
                    <c:v>0.0006</c:v>
                  </c:pt>
                  <c:pt idx="13">
                    <c:v>0.0001</c:v>
                  </c:pt>
                  <c:pt idx="14">
                    <c:v>0</c:v>
                  </c:pt>
                  <c:pt idx="15">
                    <c:v>0.0019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0.0015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</c:v>
                  </c:pt>
                  <c:pt idx="4">
                    <c:v>NaN</c:v>
                  </c:pt>
                  <c:pt idx="5">
                    <c:v>0.00029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0.0003</c:v>
                  </c:pt>
                  <c:pt idx="10">
                    <c:v>0.0002</c:v>
                  </c:pt>
                  <c:pt idx="11">
                    <c:v>0.0001</c:v>
                  </c:pt>
                  <c:pt idx="12">
                    <c:v>0.0006</c:v>
                  </c:pt>
                  <c:pt idx="13">
                    <c:v>0.0001</c:v>
                  </c:pt>
                  <c:pt idx="14">
                    <c:v>0</c:v>
                  </c:pt>
                  <c:pt idx="15">
                    <c:v>0.0019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0.0015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</c:v>
                  </c:pt>
                  <c:pt idx="4">
                    <c:v>NaN</c:v>
                  </c:pt>
                  <c:pt idx="5">
                    <c:v>0.00029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0.0003</c:v>
                  </c:pt>
                  <c:pt idx="10">
                    <c:v>0.0002</c:v>
                  </c:pt>
                  <c:pt idx="11">
                    <c:v>0.0001</c:v>
                  </c:pt>
                  <c:pt idx="12">
                    <c:v>0.0006</c:v>
                  </c:pt>
                  <c:pt idx="13">
                    <c:v>0.0001</c:v>
                  </c:pt>
                  <c:pt idx="14">
                    <c:v>0</c:v>
                  </c:pt>
                  <c:pt idx="15">
                    <c:v>0.0019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0.0015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</c:v>
                  </c:pt>
                  <c:pt idx="4">
                    <c:v>NaN</c:v>
                  </c:pt>
                  <c:pt idx="5">
                    <c:v>0.00029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0.0003</c:v>
                  </c:pt>
                  <c:pt idx="10">
                    <c:v>0.0002</c:v>
                  </c:pt>
                  <c:pt idx="11">
                    <c:v>0.0001</c:v>
                  </c:pt>
                  <c:pt idx="12">
                    <c:v>0.0006</c:v>
                  </c:pt>
                  <c:pt idx="13">
                    <c:v>0.0001</c:v>
                  </c:pt>
                  <c:pt idx="14">
                    <c:v>0</c:v>
                  </c:pt>
                  <c:pt idx="15">
                    <c:v>0.0019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0.0015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</c:v>
                  </c:pt>
                  <c:pt idx="4">
                    <c:v>NaN</c:v>
                  </c:pt>
                  <c:pt idx="5">
                    <c:v>0.00029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0.0003</c:v>
                  </c:pt>
                  <c:pt idx="10">
                    <c:v>0.0002</c:v>
                  </c:pt>
                  <c:pt idx="11">
                    <c:v>0.0001</c:v>
                  </c:pt>
                  <c:pt idx="12">
                    <c:v>0.0006</c:v>
                  </c:pt>
                  <c:pt idx="13">
                    <c:v>0.0001</c:v>
                  </c:pt>
                  <c:pt idx="14">
                    <c:v>0</c:v>
                  </c:pt>
                  <c:pt idx="15">
                    <c:v>0.0019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0.0015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</c:v>
                  </c:pt>
                  <c:pt idx="4">
                    <c:v>NaN</c:v>
                  </c:pt>
                  <c:pt idx="5">
                    <c:v>0.00029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0.0003</c:v>
                  </c:pt>
                  <c:pt idx="10">
                    <c:v>0.0002</c:v>
                  </c:pt>
                  <c:pt idx="11">
                    <c:v>0.0001</c:v>
                  </c:pt>
                  <c:pt idx="12">
                    <c:v>0.0006</c:v>
                  </c:pt>
                  <c:pt idx="13">
                    <c:v>0.0001</c:v>
                  </c:pt>
                  <c:pt idx="14">
                    <c:v>0</c:v>
                  </c:pt>
                  <c:pt idx="15">
                    <c:v>0.0019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0.0015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</c:v>
                  </c:pt>
                  <c:pt idx="4">
                    <c:v>NaN</c:v>
                  </c:pt>
                  <c:pt idx="5">
                    <c:v>0.00029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0.0003</c:v>
                  </c:pt>
                  <c:pt idx="10">
                    <c:v>0.0002</c:v>
                  </c:pt>
                  <c:pt idx="11">
                    <c:v>0.0001</c:v>
                  </c:pt>
                  <c:pt idx="12">
                    <c:v>0.0006</c:v>
                  </c:pt>
                  <c:pt idx="13">
                    <c:v>0.0001</c:v>
                  </c:pt>
                  <c:pt idx="14">
                    <c:v>0</c:v>
                  </c:pt>
                  <c:pt idx="15">
                    <c:v>0.0019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27688834"/>
        <c:axId val="47872915"/>
      </c:scatterChart>
      <c:valAx>
        <c:axId val="27688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72915"/>
        <c:crosses val="autoZero"/>
        <c:crossBetween val="midCat"/>
        <c:dispUnits/>
      </c:valAx>
      <c:valAx>
        <c:axId val="47872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8883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1"/>
          <c:y val="0.9325"/>
          <c:w val="0.78975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V1069 Her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015"/>
          <c:w val="0.90775"/>
          <c:h val="0.801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0.0015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</c:v>
                  </c:pt>
                  <c:pt idx="4">
                    <c:v>NaN</c:v>
                  </c:pt>
                  <c:pt idx="5">
                    <c:v>0.00029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0.0003</c:v>
                  </c:pt>
                  <c:pt idx="10">
                    <c:v>0.0002</c:v>
                  </c:pt>
                  <c:pt idx="11">
                    <c:v>0.0001</c:v>
                  </c:pt>
                  <c:pt idx="12">
                    <c:v>0.0006</c:v>
                  </c:pt>
                  <c:pt idx="13">
                    <c:v>0.0001</c:v>
                  </c:pt>
                  <c:pt idx="14">
                    <c:v>0</c:v>
                  </c:pt>
                  <c:pt idx="15">
                    <c:v>0.0019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0.0015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</c:v>
                  </c:pt>
                  <c:pt idx="4">
                    <c:v>NaN</c:v>
                  </c:pt>
                  <c:pt idx="5">
                    <c:v>0.00029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0.0003</c:v>
                  </c:pt>
                  <c:pt idx="10">
                    <c:v>0.0002</c:v>
                  </c:pt>
                  <c:pt idx="11">
                    <c:v>0.0001</c:v>
                  </c:pt>
                  <c:pt idx="12">
                    <c:v>0.0006</c:v>
                  </c:pt>
                  <c:pt idx="13">
                    <c:v>0.0001</c:v>
                  </c:pt>
                  <c:pt idx="14">
                    <c:v>0</c:v>
                  </c:pt>
                  <c:pt idx="15">
                    <c:v>0.0019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0.0015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</c:v>
                  </c:pt>
                  <c:pt idx="4">
                    <c:v>NaN</c:v>
                  </c:pt>
                  <c:pt idx="5">
                    <c:v>0.00029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0.0003</c:v>
                  </c:pt>
                  <c:pt idx="10">
                    <c:v>0.0002</c:v>
                  </c:pt>
                  <c:pt idx="11">
                    <c:v>0.0001</c:v>
                  </c:pt>
                  <c:pt idx="12">
                    <c:v>0.0006</c:v>
                  </c:pt>
                  <c:pt idx="13">
                    <c:v>0.0001</c:v>
                  </c:pt>
                  <c:pt idx="14">
                    <c:v>0</c:v>
                  </c:pt>
                  <c:pt idx="15">
                    <c:v>0.0019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0.0015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</c:v>
                  </c:pt>
                  <c:pt idx="4">
                    <c:v>NaN</c:v>
                  </c:pt>
                  <c:pt idx="5">
                    <c:v>0.00029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0.0003</c:v>
                  </c:pt>
                  <c:pt idx="10">
                    <c:v>0.0002</c:v>
                  </c:pt>
                  <c:pt idx="11">
                    <c:v>0.0001</c:v>
                  </c:pt>
                  <c:pt idx="12">
                    <c:v>0.0006</c:v>
                  </c:pt>
                  <c:pt idx="13">
                    <c:v>0.0001</c:v>
                  </c:pt>
                  <c:pt idx="14">
                    <c:v>0</c:v>
                  </c:pt>
                  <c:pt idx="15">
                    <c:v>0.0019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0.0015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</c:v>
                  </c:pt>
                  <c:pt idx="4">
                    <c:v>NaN</c:v>
                  </c:pt>
                  <c:pt idx="5">
                    <c:v>0.00029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0.0003</c:v>
                  </c:pt>
                  <c:pt idx="10">
                    <c:v>0.0002</c:v>
                  </c:pt>
                  <c:pt idx="11">
                    <c:v>0.0001</c:v>
                  </c:pt>
                  <c:pt idx="12">
                    <c:v>0.0006</c:v>
                  </c:pt>
                  <c:pt idx="13">
                    <c:v>0.0001</c:v>
                  </c:pt>
                  <c:pt idx="14">
                    <c:v>0</c:v>
                  </c:pt>
                  <c:pt idx="15">
                    <c:v>0.0019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0.0015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</c:v>
                  </c:pt>
                  <c:pt idx="4">
                    <c:v>NaN</c:v>
                  </c:pt>
                  <c:pt idx="5">
                    <c:v>0.00029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0.0003</c:v>
                  </c:pt>
                  <c:pt idx="10">
                    <c:v>0.0002</c:v>
                  </c:pt>
                  <c:pt idx="11">
                    <c:v>0.0001</c:v>
                  </c:pt>
                  <c:pt idx="12">
                    <c:v>0.0006</c:v>
                  </c:pt>
                  <c:pt idx="13">
                    <c:v>0.0001</c:v>
                  </c:pt>
                  <c:pt idx="14">
                    <c:v>0</c:v>
                  </c:pt>
                  <c:pt idx="15">
                    <c:v>0.0019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0.0015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</c:v>
                  </c:pt>
                  <c:pt idx="4">
                    <c:v>NaN</c:v>
                  </c:pt>
                  <c:pt idx="5">
                    <c:v>0.00029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0.0003</c:v>
                  </c:pt>
                  <c:pt idx="10">
                    <c:v>0.0002</c:v>
                  </c:pt>
                  <c:pt idx="11">
                    <c:v>0.0001</c:v>
                  </c:pt>
                  <c:pt idx="12">
                    <c:v>0.0006</c:v>
                  </c:pt>
                  <c:pt idx="13">
                    <c:v>0.0001</c:v>
                  </c:pt>
                  <c:pt idx="14">
                    <c:v>0</c:v>
                  </c:pt>
                  <c:pt idx="15">
                    <c:v>0.0019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0.0015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</c:v>
                  </c:pt>
                  <c:pt idx="4">
                    <c:v>NaN</c:v>
                  </c:pt>
                  <c:pt idx="5">
                    <c:v>0.00029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0.0003</c:v>
                  </c:pt>
                  <c:pt idx="10">
                    <c:v>0.0002</c:v>
                  </c:pt>
                  <c:pt idx="11">
                    <c:v>0.0001</c:v>
                  </c:pt>
                  <c:pt idx="12">
                    <c:v>0.0006</c:v>
                  </c:pt>
                  <c:pt idx="13">
                    <c:v>0.0001</c:v>
                  </c:pt>
                  <c:pt idx="14">
                    <c:v>0</c:v>
                  </c:pt>
                  <c:pt idx="15">
                    <c:v>0.0019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0.0015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</c:v>
                  </c:pt>
                  <c:pt idx="4">
                    <c:v>NaN</c:v>
                  </c:pt>
                  <c:pt idx="5">
                    <c:v>0.00029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0.0003</c:v>
                  </c:pt>
                  <c:pt idx="10">
                    <c:v>0.0002</c:v>
                  </c:pt>
                  <c:pt idx="11">
                    <c:v>0.0001</c:v>
                  </c:pt>
                  <c:pt idx="12">
                    <c:v>0.0006</c:v>
                  </c:pt>
                  <c:pt idx="13">
                    <c:v>0.0001</c:v>
                  </c:pt>
                  <c:pt idx="14">
                    <c:v>0</c:v>
                  </c:pt>
                  <c:pt idx="15">
                    <c:v>0.0019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0.0015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</c:v>
                  </c:pt>
                  <c:pt idx="4">
                    <c:v>NaN</c:v>
                  </c:pt>
                  <c:pt idx="5">
                    <c:v>0.00029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0.0003</c:v>
                  </c:pt>
                  <c:pt idx="10">
                    <c:v>0.0002</c:v>
                  </c:pt>
                  <c:pt idx="11">
                    <c:v>0.0001</c:v>
                  </c:pt>
                  <c:pt idx="12">
                    <c:v>0.0006</c:v>
                  </c:pt>
                  <c:pt idx="13">
                    <c:v>0.0001</c:v>
                  </c:pt>
                  <c:pt idx="14">
                    <c:v>0</c:v>
                  </c:pt>
                  <c:pt idx="15">
                    <c:v>0.0019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0.0015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</c:v>
                  </c:pt>
                  <c:pt idx="4">
                    <c:v>NaN</c:v>
                  </c:pt>
                  <c:pt idx="5">
                    <c:v>0.00029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0.0003</c:v>
                  </c:pt>
                  <c:pt idx="10">
                    <c:v>0.0002</c:v>
                  </c:pt>
                  <c:pt idx="11">
                    <c:v>0.0001</c:v>
                  </c:pt>
                  <c:pt idx="12">
                    <c:v>0.0006</c:v>
                  </c:pt>
                  <c:pt idx="13">
                    <c:v>0.0001</c:v>
                  </c:pt>
                  <c:pt idx="14">
                    <c:v>0</c:v>
                  </c:pt>
                  <c:pt idx="15">
                    <c:v>0.0019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0.0015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</c:v>
                  </c:pt>
                  <c:pt idx="4">
                    <c:v>NaN</c:v>
                  </c:pt>
                  <c:pt idx="5">
                    <c:v>0.00029</c:v>
                  </c:pt>
                  <c:pt idx="6">
                    <c:v>0.0002</c:v>
                  </c:pt>
                  <c:pt idx="7">
                    <c:v>0.0001</c:v>
                  </c:pt>
                  <c:pt idx="8">
                    <c:v>0.0003</c:v>
                  </c:pt>
                  <c:pt idx="9">
                    <c:v>0.0003</c:v>
                  </c:pt>
                  <c:pt idx="10">
                    <c:v>0.0002</c:v>
                  </c:pt>
                  <c:pt idx="11">
                    <c:v>0.0001</c:v>
                  </c:pt>
                  <c:pt idx="12">
                    <c:v>0.0006</c:v>
                  </c:pt>
                  <c:pt idx="13">
                    <c:v>0.0001</c:v>
                  </c:pt>
                  <c:pt idx="14">
                    <c:v>0</c:v>
                  </c:pt>
                  <c:pt idx="15">
                    <c:v>0.0019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28203052"/>
        <c:axId val="52500877"/>
      </c:scatterChart>
      <c:valAx>
        <c:axId val="28203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00877"/>
        <c:crosses val="autoZero"/>
        <c:crossBetween val="midCat"/>
        <c:dispUnits/>
      </c:valAx>
      <c:valAx>
        <c:axId val="52500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0305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35"/>
          <c:y val="0.93275"/>
          <c:w val="0.7997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0</xdr:rowOff>
    </xdr:from>
    <xdr:to>
      <xdr:col>15</xdr:col>
      <xdr:colOff>276225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4695825" y="0"/>
        <a:ext cx="52959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152400</xdr:colOff>
      <xdr:row>0</xdr:row>
      <xdr:rowOff>0</xdr:rowOff>
    </xdr:from>
    <xdr:to>
      <xdr:col>25</xdr:col>
      <xdr:colOff>66675</xdr:colOff>
      <xdr:row>18</xdr:row>
      <xdr:rowOff>114300</xdr:rowOff>
    </xdr:to>
    <xdr:graphicFrame>
      <xdr:nvGraphicFramePr>
        <xdr:cNvPr id="2" name="Chart 3"/>
        <xdr:cNvGraphicFramePr/>
      </xdr:nvGraphicFramePr>
      <xdr:xfrm>
        <a:off x="10382250" y="0"/>
        <a:ext cx="598170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://vsolj.cetus-net.org/bulletin.html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11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9" ht="20.25">
      <c r="A1" s="23" t="s">
        <v>40</v>
      </c>
      <c r="B1" s="21"/>
      <c r="C1" s="23" t="s">
        <v>31</v>
      </c>
      <c r="E1" s="21"/>
      <c r="F1" s="21"/>
      <c r="S1" t="s">
        <v>43</v>
      </c>
    </row>
    <row r="2" spans="1:6" ht="13.5" thickBot="1">
      <c r="A2" s="22" t="s">
        <v>28</v>
      </c>
      <c r="B2" s="21" t="s">
        <v>42</v>
      </c>
      <c r="D2" s="21"/>
      <c r="E2" s="21"/>
      <c r="F2" s="21"/>
    </row>
    <row r="3" spans="19:20" ht="13.5" thickBot="1">
      <c r="S3" s="31" t="s">
        <v>44</v>
      </c>
      <c r="T3" s="31"/>
    </row>
    <row r="4" spans="1:20" ht="13.5" thickBot="1">
      <c r="A4" s="4" t="s">
        <v>5</v>
      </c>
      <c r="C4" s="26" t="s">
        <v>39</v>
      </c>
      <c r="D4" s="27" t="s">
        <v>39</v>
      </c>
      <c r="S4" s="29" t="s">
        <v>45</v>
      </c>
      <c r="T4" s="29">
        <v>0.9940401203141385</v>
      </c>
    </row>
    <row r="5" spans="1:20" ht="12.75">
      <c r="A5" s="36" t="s">
        <v>51</v>
      </c>
      <c r="B5" s="22"/>
      <c r="C5" s="37">
        <v>-9.5</v>
      </c>
      <c r="D5" s="22" t="s">
        <v>52</v>
      </c>
      <c r="S5" s="29" t="s">
        <v>46</v>
      </c>
      <c r="T5" s="29">
        <v>0.988115760794147</v>
      </c>
    </row>
    <row r="6" spans="1:20" ht="12.75">
      <c r="A6" s="4" t="s">
        <v>6</v>
      </c>
      <c r="S6" s="29" t="s">
        <v>47</v>
      </c>
      <c r="T6" s="29">
        <v>0.986418012336168</v>
      </c>
    </row>
    <row r="7" spans="1:20" ht="12.75">
      <c r="A7" s="22" t="s">
        <v>7</v>
      </c>
      <c r="B7" s="22"/>
      <c r="C7" s="22">
        <v>52042.76537</v>
      </c>
      <c r="S7" s="29" t="s">
        <v>48</v>
      </c>
      <c r="T7" s="29">
        <v>0.0011983026830644063</v>
      </c>
    </row>
    <row r="8" spans="1:20" ht="13.5" thickBot="1">
      <c r="A8" s="22" t="s">
        <v>8</v>
      </c>
      <c r="B8" s="22"/>
      <c r="C8" s="22">
        <v>0.486622</v>
      </c>
      <c r="S8" s="30" t="s">
        <v>49</v>
      </c>
      <c r="T8" s="30">
        <v>9</v>
      </c>
    </row>
    <row r="9" spans="1:4" ht="12.75">
      <c r="A9" s="50" t="s">
        <v>59</v>
      </c>
      <c r="B9" s="51">
        <v>21</v>
      </c>
      <c r="C9" s="49" t="str">
        <f>"F"&amp;B9</f>
        <v>F21</v>
      </c>
      <c r="D9" s="46" t="str">
        <f>"G"&amp;B9</f>
        <v>G21</v>
      </c>
    </row>
    <row r="10" spans="1:5" ht="13.5" thickBot="1">
      <c r="A10" s="22"/>
      <c r="B10" s="22"/>
      <c r="C10" s="3" t="s">
        <v>24</v>
      </c>
      <c r="D10" s="3" t="s">
        <v>25</v>
      </c>
      <c r="E10" s="22"/>
    </row>
    <row r="11" spans="1:5" ht="12.75">
      <c r="A11" s="22" t="s">
        <v>20</v>
      </c>
      <c r="B11" s="22"/>
      <c r="C11" s="48">
        <f ca="1">INTERCEPT(INDIRECT($D$9):G991,INDIRECT($C$9):F991)</f>
        <v>0.001060009720784804</v>
      </c>
      <c r="D11" s="2"/>
      <c r="E11" s="22"/>
    </row>
    <row r="12" spans="1:5" ht="12.75">
      <c r="A12" s="22" t="s">
        <v>21</v>
      </c>
      <c r="B12" s="22"/>
      <c r="C12" s="48">
        <f ca="1">SLOPE(INDIRECT($D$9):G991,INDIRECT($C$9):F991)</f>
        <v>-6.316023077324157E-06</v>
      </c>
      <c r="D12" s="2"/>
      <c r="E12" s="22"/>
    </row>
    <row r="13" spans="1:3" ht="12.75">
      <c r="A13" s="22" t="s">
        <v>23</v>
      </c>
      <c r="B13" s="22"/>
      <c r="C13" s="2" t="s">
        <v>18</v>
      </c>
    </row>
    <row r="14" spans="1:3" ht="12.75">
      <c r="A14" s="22"/>
      <c r="B14" s="22"/>
      <c r="C14" s="22"/>
    </row>
    <row r="15" spans="1:6" ht="12.75">
      <c r="A15" s="38" t="s">
        <v>22</v>
      </c>
      <c r="B15" s="22"/>
      <c r="C15" s="39">
        <f>(C7+C11)+(C8+C12)*INT(MAX(F21:F3532))</f>
        <v>57518.16610611806</v>
      </c>
      <c r="E15" s="40" t="s">
        <v>60</v>
      </c>
      <c r="F15" s="37">
        <v>1</v>
      </c>
    </row>
    <row r="16" spans="1:6" ht="12.75">
      <c r="A16" s="24" t="s">
        <v>9</v>
      </c>
      <c r="B16" s="22"/>
      <c r="C16" s="42">
        <f>+C8+C12</f>
        <v>0.4866156839769227</v>
      </c>
      <c r="E16" s="40" t="s">
        <v>53</v>
      </c>
      <c r="F16" s="41">
        <f ca="1">NOW()+15018.5+$C$5/24</f>
        <v>59901.61840590277</v>
      </c>
    </row>
    <row r="17" spans="1:6" ht="13.5" thickBot="1">
      <c r="A17" s="40" t="s">
        <v>55</v>
      </c>
      <c r="B17" s="22"/>
      <c r="C17" s="22">
        <f>COUNT(C21:C2190)</f>
        <v>16</v>
      </c>
      <c r="E17" s="40" t="s">
        <v>61</v>
      </c>
      <c r="F17" s="41">
        <f>ROUND(2*(F16-$C$7)/$C$8,0)/2+F15</f>
        <v>16151</v>
      </c>
    </row>
    <row r="18" spans="1:6" ht="14.25" thickBot="1" thickTop="1">
      <c r="A18" s="24" t="s">
        <v>10</v>
      </c>
      <c r="B18" s="22"/>
      <c r="C18" s="44">
        <f>+C15</f>
        <v>57518.16610611806</v>
      </c>
      <c r="D18" s="45">
        <f>+C16</f>
        <v>0.4866156839769227</v>
      </c>
      <c r="E18" s="40" t="s">
        <v>54</v>
      </c>
      <c r="F18" s="46">
        <f>ROUND(2*(F16-$C$15)/$C$16,0)/2+F15</f>
        <v>4899</v>
      </c>
    </row>
    <row r="19" spans="5:6" ht="13.5" thickTop="1">
      <c r="E19" s="40" t="s">
        <v>56</v>
      </c>
      <c r="F19" s="43">
        <f>+$C$15+$C$16*F18-15018.5-$C$5/24</f>
        <v>44883.99217525434</v>
      </c>
    </row>
    <row r="20" spans="1:21" ht="13.5" thickBot="1">
      <c r="A20" s="3" t="s">
        <v>11</v>
      </c>
      <c r="B20" s="3" t="s">
        <v>12</v>
      </c>
      <c r="C20" s="3" t="s">
        <v>13</v>
      </c>
      <c r="D20" s="3" t="s">
        <v>17</v>
      </c>
      <c r="E20" s="3" t="s">
        <v>14</v>
      </c>
      <c r="F20" s="3" t="s">
        <v>15</v>
      </c>
      <c r="G20" s="3" t="s">
        <v>16</v>
      </c>
      <c r="H20" s="6" t="s">
        <v>4</v>
      </c>
      <c r="I20" s="6" t="s">
        <v>65</v>
      </c>
      <c r="J20" s="6" t="s">
        <v>1</v>
      </c>
      <c r="K20" s="6" t="s">
        <v>3</v>
      </c>
      <c r="L20" s="6" t="s">
        <v>58</v>
      </c>
      <c r="M20" s="6" t="s">
        <v>29</v>
      </c>
      <c r="N20" s="6" t="s">
        <v>30</v>
      </c>
      <c r="O20" s="6" t="s">
        <v>27</v>
      </c>
      <c r="P20" s="5" t="s">
        <v>26</v>
      </c>
      <c r="Q20" s="3" t="s">
        <v>19</v>
      </c>
      <c r="U20" s="47" t="s">
        <v>0</v>
      </c>
    </row>
    <row r="21" spans="1:21" ht="12.75">
      <c r="A21" s="22" t="s">
        <v>41</v>
      </c>
      <c r="B21" s="2" t="s">
        <v>34</v>
      </c>
      <c r="C21" s="32">
        <v>51243.9763</v>
      </c>
      <c r="D21" s="32">
        <v>0.0015</v>
      </c>
      <c r="E21">
        <f aca="true" t="shared" si="0" ref="E21:E32">+(C21-C$7)/C$8</f>
        <v>-1641.4980621509076</v>
      </c>
      <c r="F21">
        <f aca="true" t="shared" si="1" ref="F21:F36">ROUND(2*E21,0)/2</f>
        <v>-1641.5</v>
      </c>
      <c r="Q21" s="1">
        <f aca="true" t="shared" si="2" ref="Q21:Q32">+C21-15018.5</f>
        <v>36225.4763</v>
      </c>
      <c r="U21" s="46">
        <v>0.0009429999990970828</v>
      </c>
    </row>
    <row r="22" spans="1:21" ht="12.75">
      <c r="A22" s="22" t="s">
        <v>32</v>
      </c>
      <c r="B22" s="28" t="s">
        <v>33</v>
      </c>
      <c r="C22" s="33">
        <v>51275.845074</v>
      </c>
      <c r="D22" s="33"/>
      <c r="E22">
        <f t="shared" si="0"/>
        <v>-1576.0082692521173</v>
      </c>
      <c r="F22">
        <f t="shared" si="1"/>
        <v>-1576</v>
      </c>
      <c r="Q22" s="1">
        <f t="shared" si="2"/>
        <v>36257.345074</v>
      </c>
      <c r="U22" s="46">
        <v>-0.004024000001663808</v>
      </c>
    </row>
    <row r="23" spans="1:21" ht="12.75">
      <c r="A23" s="22" t="s">
        <v>32</v>
      </c>
      <c r="B23" s="28" t="s">
        <v>34</v>
      </c>
      <c r="C23" s="33">
        <v>51308.698000000004</v>
      </c>
      <c r="D23" s="33"/>
      <c r="E23">
        <f t="shared" si="0"/>
        <v>-1508.4960605973363</v>
      </c>
      <c r="F23">
        <f t="shared" si="1"/>
        <v>-1508.5</v>
      </c>
      <c r="Q23" s="1">
        <f t="shared" si="2"/>
        <v>36290.198000000004</v>
      </c>
      <c r="U23" s="46">
        <v>0.0019170000014128163</v>
      </c>
    </row>
    <row r="24" spans="1:21" ht="12.75">
      <c r="A24" s="22" t="s">
        <v>41</v>
      </c>
      <c r="B24" s="2" t="s">
        <v>33</v>
      </c>
      <c r="C24" s="32">
        <v>51311.871</v>
      </c>
      <c r="D24" s="32">
        <v>0.004</v>
      </c>
      <c r="E24">
        <f t="shared" si="0"/>
        <v>-1501.9755991303348</v>
      </c>
      <c r="F24">
        <f t="shared" si="1"/>
        <v>-1502</v>
      </c>
      <c r="G24">
        <f>C24-($C$7+$C$8*$F24)</f>
        <v>0.011873999996169005</v>
      </c>
      <c r="I24">
        <f>+G24</f>
        <v>0.011873999996169005</v>
      </c>
      <c r="O24">
        <f aca="true" t="shared" si="3" ref="O24:O32">+C$11+C$12*$F24</f>
        <v>0.010546676382925687</v>
      </c>
      <c r="Q24" s="1">
        <f t="shared" si="2"/>
        <v>36293.371</v>
      </c>
      <c r="U24" s="46"/>
    </row>
    <row r="25" spans="1:21" ht="12.75">
      <c r="A25" s="22" t="s">
        <v>32</v>
      </c>
      <c r="B25" s="28" t="s">
        <v>33</v>
      </c>
      <c r="C25" s="33">
        <v>51311.871767</v>
      </c>
      <c r="D25" s="33"/>
      <c r="E25">
        <f t="shared" si="0"/>
        <v>-1501.9740229582799</v>
      </c>
      <c r="F25">
        <f t="shared" si="1"/>
        <v>-1502</v>
      </c>
      <c r="G25">
        <f>C25-($C$7+$C$8*$F25)</f>
        <v>0.012640999993891455</v>
      </c>
      <c r="K25">
        <f aca="true" t="shared" si="4" ref="K25:K31">+G25</f>
        <v>0.012640999993891455</v>
      </c>
      <c r="O25">
        <f t="shared" si="3"/>
        <v>0.010546676382925687</v>
      </c>
      <c r="Q25" s="1">
        <f t="shared" si="2"/>
        <v>36293.371767</v>
      </c>
      <c r="U25" s="46"/>
    </row>
    <row r="26" spans="1:17" ht="12.75">
      <c r="A26" s="22" t="s">
        <v>35</v>
      </c>
      <c r="B26" s="28"/>
      <c r="C26" s="33">
        <v>52042.76537</v>
      </c>
      <c r="D26" s="33">
        <v>0.00029</v>
      </c>
      <c r="E26">
        <f t="shared" si="0"/>
        <v>0</v>
      </c>
      <c r="F26">
        <f t="shared" si="1"/>
        <v>0</v>
      </c>
      <c r="G26">
        <f aca="true" t="shared" si="5" ref="G26:G32">C26-($C$7+$C$8*$F26)</f>
        <v>0</v>
      </c>
      <c r="K26">
        <f t="shared" si="4"/>
        <v>0</v>
      </c>
      <c r="O26">
        <f t="shared" si="3"/>
        <v>0.001060009720784804</v>
      </c>
      <c r="Q26" s="1">
        <f t="shared" si="2"/>
        <v>37024.26537</v>
      </c>
    </row>
    <row r="27" spans="1:17" ht="12.75">
      <c r="A27" s="22" t="s">
        <v>36</v>
      </c>
      <c r="B27" s="28"/>
      <c r="C27" s="33">
        <v>52042.7659</v>
      </c>
      <c r="D27" s="33">
        <v>0.0002</v>
      </c>
      <c r="E27">
        <f t="shared" si="0"/>
        <v>0.0010891410530658504</v>
      </c>
      <c r="F27">
        <f t="shared" si="1"/>
        <v>0</v>
      </c>
      <c r="G27">
        <f t="shared" si="5"/>
        <v>0.0005299999975250103</v>
      </c>
      <c r="K27">
        <f t="shared" si="4"/>
        <v>0.0005299999975250103</v>
      </c>
      <c r="O27">
        <f t="shared" si="3"/>
        <v>0.001060009720784804</v>
      </c>
      <c r="Q27" s="1">
        <f t="shared" si="2"/>
        <v>37024.2659</v>
      </c>
    </row>
    <row r="28" spans="1:17" ht="12.75">
      <c r="A28" s="22" t="s">
        <v>37</v>
      </c>
      <c r="B28" s="28"/>
      <c r="C28" s="33">
        <v>52049.8212</v>
      </c>
      <c r="D28" s="33">
        <v>0.0001</v>
      </c>
      <c r="E28">
        <f t="shared" si="0"/>
        <v>14.499611608183587</v>
      </c>
      <c r="F28">
        <f t="shared" si="1"/>
        <v>14.5</v>
      </c>
      <c r="G28">
        <f t="shared" si="5"/>
        <v>-0.00018900000577559695</v>
      </c>
      <c r="K28">
        <f t="shared" si="4"/>
        <v>-0.00018900000577559695</v>
      </c>
      <c r="O28">
        <f t="shared" si="3"/>
        <v>0.0009684273861636037</v>
      </c>
      <c r="Q28" s="1">
        <f t="shared" si="2"/>
        <v>37031.3212</v>
      </c>
    </row>
    <row r="29" spans="1:17" ht="12.75">
      <c r="A29" s="21" t="s">
        <v>36</v>
      </c>
      <c r="B29" s="28"/>
      <c r="C29" s="33">
        <v>52049.8221</v>
      </c>
      <c r="D29" s="33">
        <v>0.0003</v>
      </c>
      <c r="E29">
        <f t="shared" si="0"/>
        <v>14.50146109299745</v>
      </c>
      <c r="F29">
        <f t="shared" si="1"/>
        <v>14.5</v>
      </c>
      <c r="G29">
        <f t="shared" si="5"/>
        <v>0.0007109999933163635</v>
      </c>
      <c r="K29">
        <f t="shared" si="4"/>
        <v>0.0007109999933163635</v>
      </c>
      <c r="O29">
        <f t="shared" si="3"/>
        <v>0.0009684273861636037</v>
      </c>
      <c r="Q29" s="1">
        <f t="shared" si="2"/>
        <v>37031.3221</v>
      </c>
    </row>
    <row r="30" spans="1:17" ht="12.75">
      <c r="A30" s="21" t="s">
        <v>38</v>
      </c>
      <c r="B30" s="28"/>
      <c r="C30" s="33">
        <v>52049.8245</v>
      </c>
      <c r="D30" s="33">
        <v>0.0003</v>
      </c>
      <c r="E30">
        <f t="shared" si="0"/>
        <v>14.506393052516039</v>
      </c>
      <c r="F30">
        <f t="shared" si="1"/>
        <v>14.5</v>
      </c>
      <c r="G30">
        <f t="shared" si="5"/>
        <v>0.0031109999981708825</v>
      </c>
      <c r="K30">
        <f t="shared" si="4"/>
        <v>0.0031109999981708825</v>
      </c>
      <c r="O30">
        <f t="shared" si="3"/>
        <v>0.0009684273861636037</v>
      </c>
      <c r="Q30" s="1">
        <f t="shared" si="2"/>
        <v>37031.3245</v>
      </c>
    </row>
    <row r="31" spans="1:17" ht="12.75">
      <c r="A31" s="21" t="s">
        <v>36</v>
      </c>
      <c r="B31" s="28"/>
      <c r="C31" s="32">
        <v>52104.8092</v>
      </c>
      <c r="D31" s="33">
        <v>0.0002</v>
      </c>
      <c r="E31">
        <f t="shared" si="0"/>
        <v>127.49902388301874</v>
      </c>
      <c r="F31">
        <f t="shared" si="1"/>
        <v>127.5</v>
      </c>
      <c r="G31">
        <f t="shared" si="5"/>
        <v>-0.00047500000073341653</v>
      </c>
      <c r="K31">
        <f t="shared" si="4"/>
        <v>-0.00047500000073341653</v>
      </c>
      <c r="O31">
        <f t="shared" si="3"/>
        <v>0.00025471677842597406</v>
      </c>
      <c r="Q31" s="1">
        <f t="shared" si="2"/>
        <v>37086.3092</v>
      </c>
    </row>
    <row r="32" spans="1:17" ht="12.75">
      <c r="A32" s="35" t="s">
        <v>50</v>
      </c>
      <c r="B32" s="25"/>
      <c r="C32" s="34">
        <v>53807.9635</v>
      </c>
      <c r="D32" s="34">
        <v>0.0001</v>
      </c>
      <c r="E32">
        <f t="shared" si="0"/>
        <v>3627.452375765989</v>
      </c>
      <c r="F32">
        <f t="shared" si="1"/>
        <v>3627.5</v>
      </c>
      <c r="G32">
        <f t="shared" si="5"/>
        <v>-0.023175000002083834</v>
      </c>
      <c r="K32">
        <f>+G32</f>
        <v>-0.023175000002083834</v>
      </c>
      <c r="O32">
        <f t="shared" si="3"/>
        <v>-0.021851363992208574</v>
      </c>
      <c r="Q32" s="1">
        <f t="shared" si="2"/>
        <v>38789.4635</v>
      </c>
    </row>
    <row r="33" spans="1:17" ht="12.75">
      <c r="A33" s="52" t="s">
        <v>57</v>
      </c>
      <c r="B33" s="53" t="s">
        <v>34</v>
      </c>
      <c r="C33" s="54">
        <v>54926.44751</v>
      </c>
      <c r="D33" s="54">
        <v>0.0006</v>
      </c>
      <c r="E33">
        <f>+(C33-C$7)/C$8</f>
        <v>5925.918145912016</v>
      </c>
      <c r="F33">
        <f t="shared" si="1"/>
        <v>5926</v>
      </c>
      <c r="G33">
        <f>C33-($C$7+$C$8*$F33)</f>
        <v>-0.03983200000220677</v>
      </c>
      <c r="K33">
        <f>+G33</f>
        <v>-0.03983200000220677</v>
      </c>
      <c r="O33">
        <f>+C$11+C$12*$F33</f>
        <v>-0.03636874303543815</v>
      </c>
      <c r="Q33" s="1">
        <f>+C33-15018.5</f>
        <v>39907.94751</v>
      </c>
    </row>
    <row r="34" spans="1:17" ht="12.75">
      <c r="A34" s="52" t="s">
        <v>62</v>
      </c>
      <c r="B34" s="53" t="s">
        <v>33</v>
      </c>
      <c r="C34" s="54">
        <v>55279.48994</v>
      </c>
      <c r="D34" s="54">
        <v>0.0001</v>
      </c>
      <c r="E34">
        <f>+(C34-C$7)/C$8</f>
        <v>6651.41438323791</v>
      </c>
      <c r="F34">
        <f t="shared" si="1"/>
        <v>6651.5</v>
      </c>
      <c r="G34">
        <f>C34-($C$7+$C$8*$F34)</f>
        <v>-0.04166300000360934</v>
      </c>
      <c r="K34">
        <f>+G34</f>
        <v>-0.04166300000360934</v>
      </c>
      <c r="O34">
        <f>+C$11+C$12*$F34</f>
        <v>-0.04095101777803682</v>
      </c>
      <c r="Q34" s="1">
        <f>+C34-15018.5</f>
        <v>40260.98994</v>
      </c>
    </row>
    <row r="35" spans="1:17" ht="12.75">
      <c r="A35" s="55" t="s">
        <v>63</v>
      </c>
      <c r="B35" s="56" t="s">
        <v>34</v>
      </c>
      <c r="C35" s="55">
        <v>55672.4344</v>
      </c>
      <c r="D35" s="55" t="s">
        <v>64</v>
      </c>
      <c r="E35">
        <f>+(C35-C$7)/C$8</f>
        <v>7458.9086190102325</v>
      </c>
      <c r="F35">
        <f t="shared" si="1"/>
        <v>7459</v>
      </c>
      <c r="G35">
        <f>C35-($C$7+$C$8*$F35)</f>
        <v>-0.04446800000005169</v>
      </c>
      <c r="K35">
        <f>+G35</f>
        <v>-0.04446800000005169</v>
      </c>
      <c r="O35">
        <f>+C$11+C$12*$F35</f>
        <v>-0.04605120641297608</v>
      </c>
      <c r="Q35" s="1">
        <f>+C35-15018.5</f>
        <v>40653.9344</v>
      </c>
    </row>
    <row r="36" spans="1:17" ht="12.75">
      <c r="A36" s="57" t="s">
        <v>2</v>
      </c>
      <c r="B36" s="58" t="s">
        <v>34</v>
      </c>
      <c r="C36" s="59">
        <v>57518.4115</v>
      </c>
      <c r="D36" s="59">
        <v>0.0019</v>
      </c>
      <c r="E36">
        <f>+(C36-C$7)/C$8</f>
        <v>11252.360415270992</v>
      </c>
      <c r="F36">
        <f t="shared" si="1"/>
        <v>11252.5</v>
      </c>
      <c r="G36">
        <f>C36-($C$7+$C$8*$F36)</f>
        <v>-0.0679249999957392</v>
      </c>
      <c r="K36">
        <f>+G36</f>
        <v>-0.0679249999957392</v>
      </c>
      <c r="O36">
        <f>+C$11+C$12*$F36</f>
        <v>-0.07001103995680527</v>
      </c>
      <c r="Q36" s="1">
        <f>+C36-15018.5</f>
        <v>42499.9115</v>
      </c>
    </row>
    <row r="37" spans="2:17" ht="12.75">
      <c r="B37" s="2"/>
      <c r="C37" s="9"/>
      <c r="D37" s="10"/>
      <c r="Q37" s="1"/>
    </row>
    <row r="38" spans="2:17" ht="12.75">
      <c r="B38" s="2"/>
      <c r="C38" s="9"/>
      <c r="D38" s="10"/>
      <c r="Q38" s="1"/>
    </row>
    <row r="39" spans="2:17" ht="12.75">
      <c r="B39" s="2"/>
      <c r="C39" s="9"/>
      <c r="D39" s="10"/>
      <c r="Q39" s="1"/>
    </row>
    <row r="40" spans="2:17" ht="12.75">
      <c r="B40" s="2"/>
      <c r="C40" s="9"/>
      <c r="D40" s="10"/>
      <c r="Q40" s="1"/>
    </row>
    <row r="41" spans="2:17" ht="12.75">
      <c r="B41" s="2"/>
      <c r="C41" s="9"/>
      <c r="D41" s="10"/>
      <c r="Q41" s="1"/>
    </row>
    <row r="42" spans="2:17" ht="12.75">
      <c r="B42" s="2"/>
      <c r="C42" s="9"/>
      <c r="D42" s="10"/>
      <c r="Q42" s="1"/>
    </row>
    <row r="43" spans="2:17" ht="12.75">
      <c r="B43" s="2"/>
      <c r="C43" s="9"/>
      <c r="D43" s="10"/>
      <c r="Q43" s="1"/>
    </row>
    <row r="44" spans="2:17" ht="12.75">
      <c r="B44" s="2"/>
      <c r="C44" s="9"/>
      <c r="D44" s="10"/>
      <c r="Q44" s="1"/>
    </row>
    <row r="45" spans="2:17" ht="12.75">
      <c r="B45" s="2"/>
      <c r="C45" s="8"/>
      <c r="D45" s="7"/>
      <c r="Q45" s="1"/>
    </row>
    <row r="46" spans="2:17" ht="12.75">
      <c r="B46" s="2"/>
      <c r="C46" s="8"/>
      <c r="D46" s="7"/>
      <c r="Q46" s="1"/>
    </row>
    <row r="47" spans="2:17" ht="12.75">
      <c r="B47" s="2"/>
      <c r="C47" s="8"/>
      <c r="D47" s="7"/>
      <c r="Q47" s="1"/>
    </row>
    <row r="48" spans="2:17" ht="12.75">
      <c r="B48" s="2"/>
      <c r="C48" s="8"/>
      <c r="D48" s="7"/>
      <c r="Q48" s="1"/>
    </row>
    <row r="49" spans="2:17" ht="12.75">
      <c r="B49" s="2"/>
      <c r="C49" s="8"/>
      <c r="D49" s="7"/>
      <c r="Q49" s="1"/>
    </row>
    <row r="50" spans="2:17" ht="12.75">
      <c r="B50" s="2"/>
      <c r="C50" s="8"/>
      <c r="D50" s="7"/>
      <c r="Q50" s="1"/>
    </row>
    <row r="51" spans="2:17" ht="12.75">
      <c r="B51" s="2"/>
      <c r="Q51" s="1"/>
    </row>
    <row r="52" spans="2:17" ht="12.75">
      <c r="B52" s="2"/>
      <c r="Q52" s="1"/>
    </row>
    <row r="53" spans="1:17" ht="12.75">
      <c r="A53" s="11"/>
      <c r="B53" s="2"/>
      <c r="C53" s="12"/>
      <c r="D53" s="12"/>
      <c r="Q53" s="1"/>
    </row>
    <row r="54" spans="1:17" ht="12.75">
      <c r="A54" s="11"/>
      <c r="B54" s="13"/>
      <c r="C54" s="14"/>
      <c r="D54" s="15"/>
      <c r="Q54" s="1"/>
    </row>
    <row r="55" spans="1:17" ht="12.75">
      <c r="A55" s="11"/>
      <c r="B55" s="13"/>
      <c r="C55" s="14"/>
      <c r="D55" s="15"/>
      <c r="Q55" s="1"/>
    </row>
    <row r="56" spans="1:17" ht="12.75">
      <c r="A56" s="11"/>
      <c r="B56" s="13"/>
      <c r="C56" s="14"/>
      <c r="D56" s="15"/>
      <c r="Q56" s="1"/>
    </row>
    <row r="57" spans="1:17" ht="12.75">
      <c r="A57" s="11"/>
      <c r="B57" s="13"/>
      <c r="C57" s="14"/>
      <c r="D57" s="15"/>
      <c r="Q57" s="1"/>
    </row>
    <row r="58" spans="1:17" ht="12.75">
      <c r="A58" s="11"/>
      <c r="B58" s="13"/>
      <c r="C58" s="14"/>
      <c r="D58" s="15"/>
      <c r="Q58" s="1"/>
    </row>
    <row r="59" spans="1:17" ht="12.75">
      <c r="A59" s="16"/>
      <c r="B59" s="13"/>
      <c r="C59" s="17"/>
      <c r="D59" s="17"/>
      <c r="Q59" s="1"/>
    </row>
    <row r="60" spans="1:17" ht="12.75">
      <c r="A60" s="16"/>
      <c r="B60" s="13"/>
      <c r="C60" s="17"/>
      <c r="D60" s="17"/>
      <c r="Q60" s="1"/>
    </row>
    <row r="61" spans="1:17" ht="12.75">
      <c r="A61" s="18"/>
      <c r="B61" s="13"/>
      <c r="C61" s="17"/>
      <c r="D61" s="17"/>
      <c r="Q61" s="1"/>
    </row>
    <row r="62" spans="1:17" ht="12.75">
      <c r="A62" s="19"/>
      <c r="B62" s="2"/>
      <c r="C62" s="20"/>
      <c r="D62" s="12"/>
      <c r="Q62" s="1"/>
    </row>
    <row r="63" spans="1:17" ht="12.75">
      <c r="A63" s="19"/>
      <c r="B63" s="13"/>
      <c r="C63" s="14"/>
      <c r="D63" s="15"/>
      <c r="Q63" s="1"/>
    </row>
  </sheetData>
  <sheetProtection/>
  <hyperlinks>
    <hyperlink ref="H105" r:id="rId1" display="http://vsolj.cetus-net.org/bulletin.html"/>
    <hyperlink ref="H98" r:id="rId2" display="http://vsolj.cetus-net.org/bulletin.html"/>
  </hyperlinks>
  <printOptions/>
  <pageMargins left="0.75" right="0.75" top="1" bottom="1" header="0.5" footer="0.5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2022-11-18T01:50:30Z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