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<sst xmlns="http://schemas.openxmlformats.org/spreadsheetml/2006/main" count="58" uniqueCount="49">
  <si>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</si>
  <si>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</si>
  <si>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</si>
  <si>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</si>
  <si>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</si>
  <si>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</si>
  <si>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</si>
  <si>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</si>
  <si>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</si>
  <si>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</si>
  <si>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</si>
  <si>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</si>
  <si>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</si>
  <si>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</si>
  <si>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</si>
  <si>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</si>
  <si>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</si>
  <si>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</si>
  <si>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</si>
  <si>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</si>
  <si>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</si>
  <si>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</si>
  <si>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</si>
  <si>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</si>
  <si>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</si>
  <si>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</si>
  <si>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</si>
  <si>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</si>
  <si>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</si>
  <si>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</si>
  <si>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</si>
  <si>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</si>
  <si>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</si>
  <si>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</si>
  <si>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</si>
  <si>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</si>
  <si>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</si>
  <si>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</si>
  <si>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</si>
  <si>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</si>
  <si>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</si>
  <si>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V1183 Her</t>
  </si>
  <si>
    <t>G2584-0645</t>
  </si>
  <si>
    <t>EW</t>
  </si>
  <si>
    <t>V1183 Her / GSC 2584-0645</t>
  </si>
  <si>
    <t>GCVS</t>
  </si>
  <si>
    <t>OEJV 0168</t>
  </si>
  <si>
    <t>I</t>
  </si>
  <si>
    <t>JAVSO 49, 106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</si>
</sst>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0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V1183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0.000375</c:v>
                  </c:pt>
                  <c:pt idx="3">
                    <c:v>0.000321</c:v>
                  </c:pt>
                  <c:pt idx="4">
                    <c:v>0.000314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0.000375</c:v>
                  </c:pt>
                  <c:pt idx="3">
                    <c:v>0.000321</c:v>
                  </c:pt>
                  <c:pt idx="4">
                    <c:v>0.000314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0.000375</c:v>
                  </c:pt>
                  <c:pt idx="3">
                    <c:v>0.000321</c:v>
                  </c:pt>
                  <c:pt idx="4">
                    <c:v>0.000314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0.000375</c:v>
                  </c:pt>
                  <c:pt idx="3">
                    <c:v>0.000321</c:v>
                  </c:pt>
                  <c:pt idx="4">
                    <c:v>0.000314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0.000375</c:v>
                  </c:pt>
                  <c:pt idx="3">
                    <c:v>0.000321</c:v>
                  </c:pt>
                  <c:pt idx="4">
                    <c:v>0.000314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0.000375</c:v>
                  </c:pt>
                  <c:pt idx="3">
                    <c:v>0.000321</c:v>
                  </c:pt>
                  <c:pt idx="4">
                    <c:v>0.000314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0.000375</c:v>
                  </c:pt>
                  <c:pt idx="3">
                    <c:v>0.000321</c:v>
                  </c:pt>
                  <c:pt idx="4">
                    <c:v>0.000314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0.000375</c:v>
                  </c:pt>
                  <c:pt idx="3">
                    <c:v>0.000321</c:v>
                  </c:pt>
                  <c:pt idx="4">
                    <c:v>0.000314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0.000375</c:v>
                  </c:pt>
                  <c:pt idx="3">
                    <c:v>0.000321</c:v>
                  </c:pt>
                  <c:pt idx="4">
                    <c:v>0.000314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0.000375</c:v>
                  </c:pt>
                  <c:pt idx="3">
                    <c:v>0.000321</c:v>
                  </c:pt>
                  <c:pt idx="4">
                    <c:v>0.000314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0.000375</c:v>
                  </c:pt>
                  <c:pt idx="3">
                    <c:v>0.000321</c:v>
                  </c:pt>
                  <c:pt idx="4">
                    <c:v>0.000314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0.000375</c:v>
                  </c:pt>
                  <c:pt idx="3">
                    <c:v>0.000321</c:v>
                  </c:pt>
                  <c:pt idx="4">
                    <c:v>0.000314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0.000375</c:v>
                  </c:pt>
                  <c:pt idx="3">
                    <c:v>0.000321</c:v>
                  </c:pt>
                  <c:pt idx="4">
                    <c:v>0.000314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0.000375</c:v>
                  </c:pt>
                  <c:pt idx="3">
                    <c:v>0.000321</c:v>
                  </c:pt>
                  <c:pt idx="4">
                    <c:v>0.000314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0050314"/>
        <c:axId val="47799643"/>
      </c:scatterChart>
      <c:valAx>
        <c:axId val="5005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99643"/>
        <c:crosses val="autoZero"/>
        <c:crossBetween val="midCat"/>
        <c:dispUnits/>
      </c:valAx>
      <c:valAx>
        <c:axId val="47799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5031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10" sqref="E10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44</v>
      </c>
      <c r="F1" s="38" t="s">
        <v>41</v>
      </c>
      <c r="G1" s="31"/>
      <c r="H1" s="39"/>
      <c r="I1" s="40" t="s">
        <v>42</v>
      </c>
      <c r="J1" s="38" t="s">
        <v>41</v>
      </c>
      <c r="K1" s="33">
        <v>16.28296</v>
      </c>
      <c r="L1" s="34">
        <v>34.3149</v>
      </c>
      <c r="M1" s="41">
        <v>51310.817</v>
      </c>
      <c r="N1" s="35">
        <v>0.3095</v>
      </c>
      <c r="O1" s="32" t="s">
        <v>43</v>
      </c>
    </row>
    <row r="2" spans="1:4" ht="12.75">
      <c r="A2" t="s">
        <v>23</v>
      </c>
      <c r="B2" t="s">
        <v>43</v>
      </c>
      <c r="C2" s="30"/>
      <c r="D2" s="3"/>
    </row>
    <row r="3" ht="13.5" thickBot="1"/>
    <row r="4" spans="1:4" ht="14.25" thickBot="1" thickTop="1">
      <c r="A4" s="5" t="s">
        <v>0</v>
      </c>
      <c r="C4" s="27">
        <v>51310.817</v>
      </c>
      <c r="D4" s="28">
        <v>0.3095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51310.817</v>
      </c>
      <c r="D7" s="29" t="s">
        <v>45</v>
      </c>
    </row>
    <row r="8" spans="1:4" ht="12.75">
      <c r="A8" t="s">
        <v>3</v>
      </c>
      <c r="C8" s="8">
        <f>N1</f>
        <v>0.3095</v>
      </c>
      <c r="D8" s="29" t="str">
        <f>D7</f>
        <v>GCVS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0.0011910989678157562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-1.4226180964212438E-06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59072.733013259734</v>
      </c>
      <c r="E15" s="14" t="s">
        <v>34</v>
      </c>
      <c r="F15" s="36">
        <v>1</v>
      </c>
    </row>
    <row r="16" spans="1:6" ht="12.75">
      <c r="A16" s="16" t="s">
        <v>4</v>
      </c>
      <c r="B16" s="10"/>
      <c r="C16" s="17">
        <f>+C8+C12</f>
        <v>0.30949857738190356</v>
      </c>
      <c r="E16" s="14" t="s">
        <v>30</v>
      </c>
      <c r="F16" s="37">
        <f ca="1">NOW()+15018.5+$C$5/24</f>
        <v>59901.636494791666</v>
      </c>
    </row>
    <row r="17" spans="1:6" ht="13.5" thickBot="1">
      <c r="A17" s="14" t="s">
        <v>27</v>
      </c>
      <c r="B17" s="10"/>
      <c r="C17" s="10">
        <f>COUNT(C21:C2191)</f>
        <v>5</v>
      </c>
      <c r="E17" s="14" t="s">
        <v>35</v>
      </c>
      <c r="F17" s="15">
        <f>ROUND(2*(F16-$C$7)/$C$8,0)/2+F15</f>
        <v>27758</v>
      </c>
    </row>
    <row r="18" spans="1:6" ht="14.25" thickBot="1" thickTop="1">
      <c r="A18" s="16" t="s">
        <v>5</v>
      </c>
      <c r="B18" s="10"/>
      <c r="C18" s="19">
        <f>+C15</f>
        <v>59072.733013259734</v>
      </c>
      <c r="D18" s="20">
        <f>+C16</f>
        <v>0.30949857738190356</v>
      </c>
      <c r="E18" s="14" t="s">
        <v>36</v>
      </c>
      <c r="F18" s="23">
        <f>ROUND(2*(F16-$C$15)/$C$16,0)/2+F15</f>
        <v>2679</v>
      </c>
    </row>
    <row r="19" spans="5:6" ht="13.5" thickTop="1">
      <c r="E19" s="14" t="s">
        <v>31</v>
      </c>
      <c r="F19" s="18">
        <f>+$C$15+$C$16*F18-15018.5-$C$5/24</f>
        <v>44883.77553539919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t="s">
        <v>45</v>
      </c>
      <c r="C21" s="8">
        <v>51310.817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0.0011910989678157562</v>
      </c>
      <c r="Q21" s="2">
        <f>+C21-15018.5</f>
        <v>36292.317</v>
      </c>
    </row>
    <row r="22" spans="1:17" ht="12.75">
      <c r="A22" s="42" t="s">
        <v>46</v>
      </c>
      <c r="B22" s="43" t="s">
        <v>47</v>
      </c>
      <c r="C22" s="44">
        <v>56821.44454</v>
      </c>
      <c r="D22" s="42">
        <v>0.0003</v>
      </c>
      <c r="E22">
        <f>+(C22-C$7)/C$8</f>
        <v>17804.93550888528</v>
      </c>
      <c r="F22">
        <f>ROUND(2*E22,0)/2</f>
        <v>17805</v>
      </c>
      <c r="G22">
        <f>+C22-(C$7+F22*C$8)</f>
        <v>-0.01996000000508502</v>
      </c>
      <c r="K22">
        <f>+G22</f>
        <v>-0.01996000000508502</v>
      </c>
      <c r="O22">
        <f>+C$11+C$12*$F22</f>
        <v>-0.02413861623896449</v>
      </c>
      <c r="Q22" s="2">
        <f>+C22-15018.5</f>
        <v>41802.94454</v>
      </c>
    </row>
    <row r="23" spans="1:17" ht="12.75">
      <c r="A23" s="45" t="s">
        <v>48</v>
      </c>
      <c r="B23" s="46" t="s">
        <v>47</v>
      </c>
      <c r="C23" s="47">
        <v>58999.68912999984</v>
      </c>
      <c r="D23" s="47">
        <v>0.000375</v>
      </c>
      <c r="E23">
        <f>+(C23-C$7)/C$8</f>
        <v>24842.882487883155</v>
      </c>
      <c r="F23">
        <f>ROUND(2*E23,0)/2</f>
        <v>24843</v>
      </c>
      <c r="G23">
        <f>+C23-(C$7+F23*C$8)</f>
        <v>-0.036370000161696225</v>
      </c>
      <c r="K23">
        <f>+G23</f>
        <v>-0.036370000161696225</v>
      </c>
      <c r="O23">
        <f>+C$11+C$12*$F23</f>
        <v>-0.0341510024015772</v>
      </c>
      <c r="Q23" s="2">
        <f>+C23-15018.5</f>
        <v>43981.18912999984</v>
      </c>
    </row>
    <row r="24" spans="1:17" ht="12.75">
      <c r="A24" s="45" t="s">
        <v>48</v>
      </c>
      <c r="B24" s="46" t="s">
        <v>47</v>
      </c>
      <c r="C24" s="47">
        <v>59072.73191800015</v>
      </c>
      <c r="D24" s="47">
        <v>0.000321</v>
      </c>
      <c r="E24">
        <f>+(C24-C$7)/C$8</f>
        <v>25078.885033926163</v>
      </c>
      <c r="F24">
        <f>ROUND(2*E24,0)/2</f>
        <v>25079</v>
      </c>
      <c r="G24">
        <f>+C24-(C$7+F24*C$8)</f>
        <v>-0.035581999851274304</v>
      </c>
      <c r="K24">
        <f>+G24</f>
        <v>-0.035581999851274304</v>
      </c>
      <c r="O24">
        <f>+C$11+C$12*$F24</f>
        <v>-0.03448674027233262</v>
      </c>
      <c r="Q24" s="2">
        <f>+C24-15018.5</f>
        <v>44054.23191800015</v>
      </c>
    </row>
    <row r="25" spans="1:17" ht="12.75">
      <c r="A25" s="45" t="s">
        <v>48</v>
      </c>
      <c r="B25" s="46" t="s">
        <v>47</v>
      </c>
      <c r="C25" s="47">
        <v>59072.7333399998</v>
      </c>
      <c r="D25" s="47">
        <v>0.000314</v>
      </c>
      <c r="E25">
        <f>+(C25-C$7)/C$8</f>
        <v>25078.88962843231</v>
      </c>
      <c r="F25">
        <f>ROUND(2*E25,0)/2</f>
        <v>25079</v>
      </c>
      <c r="G25">
        <f>+C25-(C$7+F25*C$8)</f>
        <v>-0.03416000019933563</v>
      </c>
      <c r="K25">
        <f>+G25</f>
        <v>-0.03416000019933563</v>
      </c>
      <c r="O25">
        <f>+C$11+C$12*$F25</f>
        <v>-0.03448674027233262</v>
      </c>
      <c r="Q25" s="2">
        <f>+C25-15018.5</f>
        <v>44054.2333399998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&amp; Bonnie</dc:creator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2022-11-18T02:16:33Z</dcterms:modified>
  <cp:category/>
  <cp:version/>
  <cp:contentType/>
  <cp:contentStatus/>
</cp:coreProperties>
</file>