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430" windowHeight="1395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<sst xmlns="http://schemas.openxmlformats.org/spreadsheetml/2006/main" count="54" uniqueCount="49">
  <si>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</si>
  <si>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</si>
  <si>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</si>
  <si>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</si>
  <si>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</si>
  <si>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</si>
  <si>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</si>
  <si>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</si>
  <si>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</si>
  <si>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</si>
  <si>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</si>
  <si>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</si>
  <si>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</si>
  <si>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</si>
  <si>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</si>
  <si>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</si>
  <si>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</si>
  <si>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</si>
  <si>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</si>
  <si>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</si>
  <si>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</si>
  <si>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</si>
  <si>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</si>
  <si>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</si>
  <si>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</si>
  <si>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</si>
  <si>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</si>
  <si>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</si>
  <si>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</si>
  <si>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</si>
  <si>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</si>
  <si>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</si>
  <si>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</si>
  <si>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</si>
  <si>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</si>
  <si>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</si>
  <si>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</si>
  <si>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</si>
  <si>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</si>
  <si>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</si>
  <si>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</si>
  <si>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V1208 Her</t>
  </si>
  <si>
    <t>2015J</t>
  </si>
  <si>
    <t>G3066-0543</t>
  </si>
  <si>
    <t>EW</t>
  </si>
  <si>
    <t>Khruslov 2007PZP.....7....6</t>
  </si>
  <si>
    <t>V1208 Her / GSC 3066-0543</t>
  </si>
  <si>
    <t>OEJV 0211</t>
  </si>
  <si>
    <t>I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</si>
</sst>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i/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5" fillId="0" borderId="0" xfId="0" applyFont="1" applyAlignment="1">
      <alignment/>
    </xf>
    <xf numFmtId="0" fontId="5" fillId="33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5" fillId="0" borderId="11" xfId="0" applyFont="1" applyFill="1" applyBorder="1" applyAlignment="1">
      <alignment vertical="center"/>
    </xf>
    <xf numFmtId="172" fontId="13" fillId="0" borderId="11" xfId="0" applyNumberFormat="1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V1208 Her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44690539"/>
        <c:axId val="66670532"/>
      </c:scatterChart>
      <c:valAx>
        <c:axId val="44690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0532"/>
        <c:crosses val="autoZero"/>
        <c:crossBetween val="midCat"/>
        <c:dispUnits/>
      </c:valAx>
      <c:valAx>
        <c:axId val="66670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9053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57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1123950</xdr:colOff>
      <xdr:row>0</xdr:row>
      <xdr:rowOff>0</xdr:rowOff>
    </xdr:from>
    <xdr:to>
      <xdr:col>17</xdr:col>
      <xdr:colOff>76200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0532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6" ht="20.25">
      <c r="A1" s="1" t="s">
        <v>46</v>
      </c>
      <c r="F1" s="35" t="s">
        <v>41</v>
      </c>
      <c r="G1" s="36" t="s">
        <v>42</v>
      </c>
      <c r="H1" s="31"/>
      <c r="I1" s="37" t="s">
        <v>43</v>
      </c>
      <c r="J1" s="35" t="s">
        <v>41</v>
      </c>
      <c r="K1" s="38">
        <v>16.38506</v>
      </c>
      <c r="L1" s="38">
        <v>40.57584</v>
      </c>
      <c r="M1" s="39">
        <v>51390.958</v>
      </c>
      <c r="N1" s="39">
        <v>0.36332</v>
      </c>
      <c r="O1" s="40" t="s">
        <v>44</v>
      </c>
      <c r="P1" s="41">
        <v>12.25</v>
      </c>
    </row>
    <row r="2" spans="1:4" ht="12.75">
      <c r="A2" t="s">
        <v>23</v>
      </c>
      <c r="B2" t="s">
        <v>44</v>
      </c>
      <c r="C2" s="30"/>
      <c r="D2" s="3"/>
    </row>
    <row r="3" ht="13.5" thickBot="1"/>
    <row r="4" spans="1:5" ht="14.25" thickBot="1" thickTop="1">
      <c r="A4" s="5" t="s">
        <v>0</v>
      </c>
      <c r="C4" s="27">
        <v>51390.958</v>
      </c>
      <c r="D4" s="28">
        <v>0.36332</v>
      </c>
      <c r="E4" s="34"/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51390.958</v>
      </c>
      <c r="D7" s="29" t="s">
        <v>45</v>
      </c>
    </row>
    <row r="8" spans="1:4" ht="12.75">
      <c r="A8" t="s">
        <v>3</v>
      </c>
      <c r="C8" s="8">
        <v>0.36332</v>
      </c>
      <c r="D8" s="29" t="s">
        <v>45</v>
      </c>
    </row>
    <row r="9" spans="1:4" ht="12.75">
      <c r="A9" s="24" t="s">
        <v>32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0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3.797390722578092E-06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57907.53363</v>
      </c>
      <c r="E15" s="14" t="s">
        <v>34</v>
      </c>
      <c r="F15" s="32">
        <v>1</v>
      </c>
    </row>
    <row r="16" spans="1:6" ht="12.75">
      <c r="A16" s="16" t="s">
        <v>4</v>
      </c>
      <c r="B16" s="10"/>
      <c r="C16" s="17">
        <f>+C8+C12</f>
        <v>0.36332379739072257</v>
      </c>
      <c r="E16" s="14" t="s">
        <v>30</v>
      </c>
      <c r="F16" s="33">
        <f ca="1">NOW()+15018.5+$C$5/24</f>
        <v>59901.63879016203</v>
      </c>
    </row>
    <row r="17" spans="1:6" ht="13.5" thickBot="1">
      <c r="A17" s="14" t="s">
        <v>27</v>
      </c>
      <c r="B17" s="10"/>
      <c r="C17" s="10">
        <f>COUNT(C21:C2191)</f>
        <v>2</v>
      </c>
      <c r="E17" s="14" t="s">
        <v>35</v>
      </c>
      <c r="F17" s="15">
        <f>ROUND(2*(F16-$C$7)/$C$8,0)/2+F15</f>
        <v>23426</v>
      </c>
    </row>
    <row r="18" spans="1:6" ht="14.25" thickBot="1" thickTop="1">
      <c r="A18" s="16" t="s">
        <v>5</v>
      </c>
      <c r="B18" s="10"/>
      <c r="C18" s="19">
        <f>+C15</f>
        <v>57907.53363</v>
      </c>
      <c r="D18" s="20">
        <f>+C16</f>
        <v>0.36332379739072257</v>
      </c>
      <c r="E18" s="14" t="s">
        <v>36</v>
      </c>
      <c r="F18" s="23">
        <f>ROUND(2*(F16-$C$15)/$C$16,0)/2+F15</f>
        <v>5489.5</v>
      </c>
    </row>
    <row r="19" spans="5:6" ht="13.5" thickTop="1">
      <c r="E19" s="14" t="s">
        <v>31</v>
      </c>
      <c r="F19" s="18">
        <f>+$C$15+$C$16*F18-15018.5-$C$5/24</f>
        <v>44883.8954491097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t="s">
        <v>45</v>
      </c>
      <c r="C21" s="8">
        <v>51390.958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36372.458</v>
      </c>
    </row>
    <row r="22" spans="1:17" ht="12.75">
      <c r="A22" t="s">
        <v>47</v>
      </c>
      <c r="B22" t="s">
        <v>48</v>
      </c>
      <c r="C22" s="8">
        <v>57907.53363</v>
      </c>
      <c r="D22" s="8">
        <v>0.002</v>
      </c>
      <c r="E22">
        <f>+(C22-C$7)/C$8</f>
        <v>17936.187465595067</v>
      </c>
      <c r="F22">
        <f>ROUND(2*E22,0)/2</f>
        <v>17936</v>
      </c>
      <c r="G22">
        <f>+C22-(C$7+F22*C$8)</f>
        <v>0.06811000000016065</v>
      </c>
      <c r="K22">
        <f>+G22</f>
        <v>0.06811000000016065</v>
      </c>
      <c r="O22">
        <f>+C$11+C$12*$F22</f>
        <v>0.06811000000016065</v>
      </c>
      <c r="Q22" s="2">
        <f>+C22-15018.5</f>
        <v>42889.03363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2022-11-18T02:19:51Z</dcterms:modified>
  <cp:category/>
  <cp:version/>
  <cp:contentType/>
  <cp:contentStatus/>
</cp:coreProperties>
</file>