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<sst xmlns="http://schemas.openxmlformats.org/spreadsheetml/2006/main" count="108" uniqueCount="54">
  <si>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</si>
  <si>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</si>
  <si>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</si>
  <si>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</si>
  <si>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</si>
  <si>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</si>
  <si>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</si>
  <si>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</si>
  <si>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</si>
  <si>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</si>
  <si>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</si>
  <si>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</si>
  <si>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</si>
  <si>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</si>
  <si>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</si>
  <si>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</si>
  <si>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</si>
  <si>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</si>
  <si>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</si>
  <si>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</si>
  <si>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</si>
  <si>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</si>
  <si>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</si>
  <si>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</si>
  <si>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</si>
  <si>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</si>
  <si>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</si>
  <si>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</si>
  <si>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</si>
  <si>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</si>
  <si>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</si>
  <si>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</si>
  <si>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</si>
  <si>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5781</t>
  </si>
  <si>
    <t>I</t>
  </si>
  <si>
    <t>II</t>
  </si>
  <si>
    <t>IBVS 5713</t>
  </si>
  <si>
    <t>IBVS 5516 Eph.</t>
  </si>
  <si>
    <t>IBVS 5516</t>
  </si>
  <si>
    <t>IBVS 5543</t>
  </si>
  <si>
    <t>EW</t>
  </si>
  <si>
    <t>IBVS 5920</t>
  </si>
  <si>
    <t>IBVS 5929</t>
  </si>
  <si>
    <t>IBVS 6196</t>
  </si>
  <si>
    <t>IBVS 6195</t>
  </si>
  <si>
    <t>0.0017</t>
  </si>
  <si>
    <t>pg</t>
  </si>
  <si>
    <t>vis</t>
  </si>
  <si>
    <t>PE</t>
  </si>
  <si>
    <t>CCD</t>
  </si>
  <si>
    <t>Add cycle</t>
  </si>
  <si>
    <t>Old Cycle</t>
  </si>
  <si>
    <t>V1286 Her / GSC 2614-1369</t>
  </si>
  <si>
    <t>CCD?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</si>
</sst>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</numFmts>
  <fonts count="2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4" applyNumberFormat="0" applyFill="0" applyAlignment="0" applyProtection="0"/>
    <xf numFmtId="0" fontId="23" fillId="22" borderId="0" applyNumberFormat="0" applyBorder="0" applyAlignment="0" applyProtection="0"/>
    <xf numFmtId="0" fontId="13" fillId="0" borderId="0">
      <alignment/>
      <protection/>
    </xf>
    <xf numFmtId="0" fontId="13" fillId="23" borderId="5" applyNumberFormat="0" applyFont="0" applyAlignment="0" applyProtection="0"/>
    <xf numFmtId="0" fontId="24" fillId="20" borderId="6" applyNumberFormat="0" applyAlignment="0" applyProtection="0"/>
    <xf numFmtId="1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left"/>
    </xf>
    <xf numFmtId="176" fontId="4" fillId="24" borderId="0" xfId="42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0" xfId="59" applyFont="1" applyAlignment="1">
      <alignment wrapText="1"/>
      <protection/>
    </xf>
    <xf numFmtId="0" fontId="9" fillId="0" borderId="0" xfId="59" applyFont="1" applyAlignment="1">
      <alignment horizontal="center" wrapText="1"/>
      <protection/>
    </xf>
    <xf numFmtId="0" fontId="9" fillId="0" borderId="0" xfId="59" applyFont="1" applyAlignment="1">
      <alignment horizontal="left" wrapText="1"/>
      <protection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IBVS 5781 -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75"/>
          <c:w val="0.91"/>
          <c:h val="0.772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A!$D$21:$D$226</c:f>
                <c:numCache>
                  <c:ptCount val="206"/>
                  <c:pt idx="0">
                    <c:v>0.003</c:v>
                  </c:pt>
                  <c:pt idx="1">
                    <c:v>0.0005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0.0007</c:v>
                  </c:pt>
                  <c:pt idx="5">
                    <c:v>0</c:v>
                  </c:pt>
                  <c:pt idx="6">
                    <c:v>0.0016</c:v>
                  </c:pt>
                  <c:pt idx="7">
                    <c:v>0.0008</c:v>
                  </c:pt>
                  <c:pt idx="8">
                    <c:v>0.004</c:v>
                  </c:pt>
                  <c:pt idx="9">
                    <c:v>0.001</c:v>
                  </c:pt>
                  <c:pt idx="10">
                    <c:v>0.004</c:v>
                  </c:pt>
                  <c:pt idx="11">
                    <c:v>0.0011</c:v>
                  </c:pt>
                  <c:pt idx="12">
                    <c:v>0.0011</c:v>
                  </c:pt>
                  <c:pt idx="13">
                    <c:v>0.0023</c:v>
                  </c:pt>
                  <c:pt idx="14">
                    <c:v>0.0012</c:v>
                  </c:pt>
                  <c:pt idx="15">
                    <c:v>0.0006</c:v>
                  </c:pt>
                  <c:pt idx="16">
                    <c:v>0.0005</c:v>
                  </c:pt>
                  <c:pt idx="17">
                    <c:v>0.0005</c:v>
                  </c:pt>
                  <c:pt idx="18">
                    <c:v>0.0004</c:v>
                  </c:pt>
                  <c:pt idx="19">
                    <c:v>0.0011</c:v>
                  </c:pt>
                  <c:pt idx="20">
                    <c:v>0.0002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</c:numCache>
              </c:numRef>
            </c:plus>
            <c:minus>
              <c:numRef>
                <c:f>A!$D$21:$D$226</c:f>
                <c:numCache>
                  <c:ptCount val="206"/>
                  <c:pt idx="0">
                    <c:v>0.003</c:v>
                  </c:pt>
                  <c:pt idx="1">
                    <c:v>0.0005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0.0007</c:v>
                  </c:pt>
                  <c:pt idx="5">
                    <c:v>0</c:v>
                  </c:pt>
                  <c:pt idx="6">
                    <c:v>0.0016</c:v>
                  </c:pt>
                  <c:pt idx="7">
                    <c:v>0.0008</c:v>
                  </c:pt>
                  <c:pt idx="8">
                    <c:v>0.004</c:v>
                  </c:pt>
                  <c:pt idx="9">
                    <c:v>0.001</c:v>
                  </c:pt>
                  <c:pt idx="10">
                    <c:v>0.004</c:v>
                  </c:pt>
                  <c:pt idx="11">
                    <c:v>0.0011</c:v>
                  </c:pt>
                  <c:pt idx="12">
                    <c:v>0.0011</c:v>
                  </c:pt>
                  <c:pt idx="13">
                    <c:v>0.0023</c:v>
                  </c:pt>
                  <c:pt idx="14">
                    <c:v>0.0012</c:v>
                  </c:pt>
                  <c:pt idx="15">
                    <c:v>0.0006</c:v>
                  </c:pt>
                  <c:pt idx="16">
                    <c:v>0.0005</c:v>
                  </c:pt>
                  <c:pt idx="17">
                    <c:v>0.0005</c:v>
                  </c:pt>
                  <c:pt idx="18">
                    <c:v>0.0004</c:v>
                  </c:pt>
                  <c:pt idx="19">
                    <c:v>0.0011</c:v>
                  </c:pt>
                  <c:pt idx="20">
                    <c:v>0.0002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A!$F$21:$F$986</c:f>
              <c:numCache/>
            </c:numRef>
          </c:xVal>
          <c:yVal>
            <c:numRef>
              <c:f>A!$H$21:$H$986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A!$D$21:$D$986</c:f>
                <c:numCache>
                  <c:ptCount val="966"/>
                  <c:pt idx="0">
                    <c:v>0.003</c:v>
                  </c:pt>
                  <c:pt idx="1">
                    <c:v>0.0005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0.0007</c:v>
                  </c:pt>
                  <c:pt idx="5">
                    <c:v>0</c:v>
                  </c:pt>
                  <c:pt idx="6">
                    <c:v>0.0016</c:v>
                  </c:pt>
                  <c:pt idx="7">
                    <c:v>0.0008</c:v>
                  </c:pt>
                  <c:pt idx="8">
                    <c:v>0.004</c:v>
                  </c:pt>
                  <c:pt idx="9">
                    <c:v>0.001</c:v>
                  </c:pt>
                  <c:pt idx="10">
                    <c:v>0.004</c:v>
                  </c:pt>
                  <c:pt idx="11">
                    <c:v>0.0011</c:v>
                  </c:pt>
                  <c:pt idx="12">
                    <c:v>0.0011</c:v>
                  </c:pt>
                  <c:pt idx="13">
                    <c:v>0.0023</c:v>
                  </c:pt>
                  <c:pt idx="14">
                    <c:v>0.0012</c:v>
                  </c:pt>
                  <c:pt idx="15">
                    <c:v>0.0006</c:v>
                  </c:pt>
                  <c:pt idx="16">
                    <c:v>0.0005</c:v>
                  </c:pt>
                  <c:pt idx="17">
                    <c:v>0.0005</c:v>
                  </c:pt>
                  <c:pt idx="18">
                    <c:v>0.0004</c:v>
                  </c:pt>
                  <c:pt idx="19">
                    <c:v>0.0011</c:v>
                  </c:pt>
                  <c:pt idx="20">
                    <c:v>0.0002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</c:numCache>
              </c:numRef>
            </c:plus>
            <c:minus>
              <c:numRef>
                <c:f>A!$D$21:$D$986</c:f>
                <c:numCache>
                  <c:ptCount val="966"/>
                  <c:pt idx="0">
                    <c:v>0.003</c:v>
                  </c:pt>
                  <c:pt idx="1">
                    <c:v>0.0005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0.0007</c:v>
                  </c:pt>
                  <c:pt idx="5">
                    <c:v>0</c:v>
                  </c:pt>
                  <c:pt idx="6">
                    <c:v>0.0016</c:v>
                  </c:pt>
                  <c:pt idx="7">
                    <c:v>0.0008</c:v>
                  </c:pt>
                  <c:pt idx="8">
                    <c:v>0.004</c:v>
                  </c:pt>
                  <c:pt idx="9">
                    <c:v>0.001</c:v>
                  </c:pt>
                  <c:pt idx="10">
                    <c:v>0.004</c:v>
                  </c:pt>
                  <c:pt idx="11">
                    <c:v>0.0011</c:v>
                  </c:pt>
                  <c:pt idx="12">
                    <c:v>0.0011</c:v>
                  </c:pt>
                  <c:pt idx="13">
                    <c:v>0.0023</c:v>
                  </c:pt>
                  <c:pt idx="14">
                    <c:v>0.0012</c:v>
                  </c:pt>
                  <c:pt idx="15">
                    <c:v>0.0006</c:v>
                  </c:pt>
                  <c:pt idx="16">
                    <c:v>0.0005</c:v>
                  </c:pt>
                  <c:pt idx="17">
                    <c:v>0.0005</c:v>
                  </c:pt>
                  <c:pt idx="18">
                    <c:v>0.0004</c:v>
                  </c:pt>
                  <c:pt idx="19">
                    <c:v>0.0011</c:v>
                  </c:pt>
                  <c:pt idx="20">
                    <c:v>0.0002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A!$F$21:$F$986</c:f>
              <c:numCache/>
            </c:numRef>
          </c:xVal>
          <c:yVal>
            <c:numRef>
              <c:f>A!$I$21:$I$986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A!$D$21:$D$986</c:f>
                <c:numCache>
                  <c:ptCount val="966"/>
                  <c:pt idx="0">
                    <c:v>0.003</c:v>
                  </c:pt>
                  <c:pt idx="1">
                    <c:v>0.0005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0.0007</c:v>
                  </c:pt>
                  <c:pt idx="5">
                    <c:v>0</c:v>
                  </c:pt>
                  <c:pt idx="6">
                    <c:v>0.0016</c:v>
                  </c:pt>
                  <c:pt idx="7">
                    <c:v>0.0008</c:v>
                  </c:pt>
                  <c:pt idx="8">
                    <c:v>0.004</c:v>
                  </c:pt>
                  <c:pt idx="9">
                    <c:v>0.001</c:v>
                  </c:pt>
                  <c:pt idx="10">
                    <c:v>0.004</c:v>
                  </c:pt>
                  <c:pt idx="11">
                    <c:v>0.0011</c:v>
                  </c:pt>
                  <c:pt idx="12">
                    <c:v>0.0011</c:v>
                  </c:pt>
                  <c:pt idx="13">
                    <c:v>0.0023</c:v>
                  </c:pt>
                  <c:pt idx="14">
                    <c:v>0.0012</c:v>
                  </c:pt>
                  <c:pt idx="15">
                    <c:v>0.0006</c:v>
                  </c:pt>
                  <c:pt idx="16">
                    <c:v>0.0005</c:v>
                  </c:pt>
                  <c:pt idx="17">
                    <c:v>0.0005</c:v>
                  </c:pt>
                  <c:pt idx="18">
                    <c:v>0.0004</c:v>
                  </c:pt>
                  <c:pt idx="19">
                    <c:v>0.0011</c:v>
                  </c:pt>
                  <c:pt idx="20">
                    <c:v>0.0002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</c:numCache>
              </c:numRef>
            </c:plus>
            <c:minus>
              <c:numRef>
                <c:f>A!$D$21:$D$986</c:f>
                <c:numCache>
                  <c:ptCount val="966"/>
                  <c:pt idx="0">
                    <c:v>0.003</c:v>
                  </c:pt>
                  <c:pt idx="1">
                    <c:v>0.0005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0.0007</c:v>
                  </c:pt>
                  <c:pt idx="5">
                    <c:v>0</c:v>
                  </c:pt>
                  <c:pt idx="6">
                    <c:v>0.0016</c:v>
                  </c:pt>
                  <c:pt idx="7">
                    <c:v>0.0008</c:v>
                  </c:pt>
                  <c:pt idx="8">
                    <c:v>0.004</c:v>
                  </c:pt>
                  <c:pt idx="9">
                    <c:v>0.001</c:v>
                  </c:pt>
                  <c:pt idx="10">
                    <c:v>0.004</c:v>
                  </c:pt>
                  <c:pt idx="11">
                    <c:v>0.0011</c:v>
                  </c:pt>
                  <c:pt idx="12">
                    <c:v>0.0011</c:v>
                  </c:pt>
                  <c:pt idx="13">
                    <c:v>0.0023</c:v>
                  </c:pt>
                  <c:pt idx="14">
                    <c:v>0.0012</c:v>
                  </c:pt>
                  <c:pt idx="15">
                    <c:v>0.0006</c:v>
                  </c:pt>
                  <c:pt idx="16">
                    <c:v>0.0005</c:v>
                  </c:pt>
                  <c:pt idx="17">
                    <c:v>0.0005</c:v>
                  </c:pt>
                  <c:pt idx="18">
                    <c:v>0.0004</c:v>
                  </c:pt>
                  <c:pt idx="19">
                    <c:v>0.0011</c:v>
                  </c:pt>
                  <c:pt idx="20">
                    <c:v>0.0002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A!$F$21:$F$986</c:f>
              <c:numCache/>
            </c:numRef>
          </c:xVal>
          <c:yVal>
            <c:numRef>
              <c:f>A!$J$21:$J$986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A!$D$21:$D$986</c:f>
                <c:numCache>
                  <c:ptCount val="966"/>
                  <c:pt idx="0">
                    <c:v>0.003</c:v>
                  </c:pt>
                  <c:pt idx="1">
                    <c:v>0.0005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0.0007</c:v>
                  </c:pt>
                  <c:pt idx="5">
                    <c:v>0</c:v>
                  </c:pt>
                  <c:pt idx="6">
                    <c:v>0.0016</c:v>
                  </c:pt>
                  <c:pt idx="7">
                    <c:v>0.0008</c:v>
                  </c:pt>
                  <c:pt idx="8">
                    <c:v>0.004</c:v>
                  </c:pt>
                  <c:pt idx="9">
                    <c:v>0.001</c:v>
                  </c:pt>
                  <c:pt idx="10">
                    <c:v>0.004</c:v>
                  </c:pt>
                  <c:pt idx="11">
                    <c:v>0.0011</c:v>
                  </c:pt>
                  <c:pt idx="12">
                    <c:v>0.0011</c:v>
                  </c:pt>
                  <c:pt idx="13">
                    <c:v>0.0023</c:v>
                  </c:pt>
                  <c:pt idx="14">
                    <c:v>0.0012</c:v>
                  </c:pt>
                  <c:pt idx="15">
                    <c:v>0.0006</c:v>
                  </c:pt>
                  <c:pt idx="16">
                    <c:v>0.0005</c:v>
                  </c:pt>
                  <c:pt idx="17">
                    <c:v>0.0005</c:v>
                  </c:pt>
                  <c:pt idx="18">
                    <c:v>0.0004</c:v>
                  </c:pt>
                  <c:pt idx="19">
                    <c:v>0.0011</c:v>
                  </c:pt>
                  <c:pt idx="20">
                    <c:v>0.0002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</c:numCache>
              </c:numRef>
            </c:plus>
            <c:minus>
              <c:numRef>
                <c:f>A!$D$21:$D$986</c:f>
                <c:numCache>
                  <c:ptCount val="966"/>
                  <c:pt idx="0">
                    <c:v>0.003</c:v>
                  </c:pt>
                  <c:pt idx="1">
                    <c:v>0.0005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0.0007</c:v>
                  </c:pt>
                  <c:pt idx="5">
                    <c:v>0</c:v>
                  </c:pt>
                  <c:pt idx="6">
                    <c:v>0.0016</c:v>
                  </c:pt>
                  <c:pt idx="7">
                    <c:v>0.0008</c:v>
                  </c:pt>
                  <c:pt idx="8">
                    <c:v>0.004</c:v>
                  </c:pt>
                  <c:pt idx="9">
                    <c:v>0.001</c:v>
                  </c:pt>
                  <c:pt idx="10">
                    <c:v>0.004</c:v>
                  </c:pt>
                  <c:pt idx="11">
                    <c:v>0.0011</c:v>
                  </c:pt>
                  <c:pt idx="12">
                    <c:v>0.0011</c:v>
                  </c:pt>
                  <c:pt idx="13">
                    <c:v>0.0023</c:v>
                  </c:pt>
                  <c:pt idx="14">
                    <c:v>0.0012</c:v>
                  </c:pt>
                  <c:pt idx="15">
                    <c:v>0.0006</c:v>
                  </c:pt>
                  <c:pt idx="16">
                    <c:v>0.0005</c:v>
                  </c:pt>
                  <c:pt idx="17">
                    <c:v>0.0005</c:v>
                  </c:pt>
                  <c:pt idx="18">
                    <c:v>0.0004</c:v>
                  </c:pt>
                  <c:pt idx="19">
                    <c:v>0.0011</c:v>
                  </c:pt>
                  <c:pt idx="20">
                    <c:v>0.0002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A!$F$21:$F$986</c:f>
              <c:numCache/>
            </c:numRef>
          </c:xVal>
          <c:yVal>
            <c:numRef>
              <c:f>A!$K$21:$K$986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A!$D$21:$D$986</c:f>
                <c:numCache>
                  <c:ptCount val="966"/>
                  <c:pt idx="0">
                    <c:v>0.003</c:v>
                  </c:pt>
                  <c:pt idx="1">
                    <c:v>0.0005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0.0007</c:v>
                  </c:pt>
                  <c:pt idx="5">
                    <c:v>0</c:v>
                  </c:pt>
                  <c:pt idx="6">
                    <c:v>0.0016</c:v>
                  </c:pt>
                  <c:pt idx="7">
                    <c:v>0.0008</c:v>
                  </c:pt>
                  <c:pt idx="8">
                    <c:v>0.004</c:v>
                  </c:pt>
                  <c:pt idx="9">
                    <c:v>0.001</c:v>
                  </c:pt>
                  <c:pt idx="10">
                    <c:v>0.004</c:v>
                  </c:pt>
                  <c:pt idx="11">
                    <c:v>0.0011</c:v>
                  </c:pt>
                  <c:pt idx="12">
                    <c:v>0.0011</c:v>
                  </c:pt>
                  <c:pt idx="13">
                    <c:v>0.0023</c:v>
                  </c:pt>
                  <c:pt idx="14">
                    <c:v>0.0012</c:v>
                  </c:pt>
                  <c:pt idx="15">
                    <c:v>0.0006</c:v>
                  </c:pt>
                  <c:pt idx="16">
                    <c:v>0.0005</c:v>
                  </c:pt>
                  <c:pt idx="17">
                    <c:v>0.0005</c:v>
                  </c:pt>
                  <c:pt idx="18">
                    <c:v>0.0004</c:v>
                  </c:pt>
                  <c:pt idx="19">
                    <c:v>0.0011</c:v>
                  </c:pt>
                  <c:pt idx="20">
                    <c:v>0.0002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</c:numCache>
              </c:numRef>
            </c:plus>
            <c:minus>
              <c:numRef>
                <c:f>A!$D$21:$D$986</c:f>
                <c:numCache>
                  <c:ptCount val="966"/>
                  <c:pt idx="0">
                    <c:v>0.003</c:v>
                  </c:pt>
                  <c:pt idx="1">
                    <c:v>0.0005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0.0007</c:v>
                  </c:pt>
                  <c:pt idx="5">
                    <c:v>0</c:v>
                  </c:pt>
                  <c:pt idx="6">
                    <c:v>0.0016</c:v>
                  </c:pt>
                  <c:pt idx="7">
                    <c:v>0.0008</c:v>
                  </c:pt>
                  <c:pt idx="8">
                    <c:v>0.004</c:v>
                  </c:pt>
                  <c:pt idx="9">
                    <c:v>0.001</c:v>
                  </c:pt>
                  <c:pt idx="10">
                    <c:v>0.004</c:v>
                  </c:pt>
                  <c:pt idx="11">
                    <c:v>0.0011</c:v>
                  </c:pt>
                  <c:pt idx="12">
                    <c:v>0.0011</c:v>
                  </c:pt>
                  <c:pt idx="13">
                    <c:v>0.0023</c:v>
                  </c:pt>
                  <c:pt idx="14">
                    <c:v>0.0012</c:v>
                  </c:pt>
                  <c:pt idx="15">
                    <c:v>0.0006</c:v>
                  </c:pt>
                  <c:pt idx="16">
                    <c:v>0.0005</c:v>
                  </c:pt>
                  <c:pt idx="17">
                    <c:v>0.0005</c:v>
                  </c:pt>
                  <c:pt idx="18">
                    <c:v>0.0004</c:v>
                  </c:pt>
                  <c:pt idx="19">
                    <c:v>0.0011</c:v>
                  </c:pt>
                  <c:pt idx="20">
                    <c:v>0.0002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A!$F$21:$F$986</c:f>
              <c:numCache/>
            </c:numRef>
          </c:xVal>
          <c:yVal>
            <c:numRef>
              <c:f>A!$L$21:$L$986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A!$D$21:$D$986</c:f>
                <c:numCache>
                  <c:ptCount val="966"/>
                  <c:pt idx="0">
                    <c:v>0.003</c:v>
                  </c:pt>
                  <c:pt idx="1">
                    <c:v>0.0005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0.0007</c:v>
                  </c:pt>
                  <c:pt idx="5">
                    <c:v>0</c:v>
                  </c:pt>
                  <c:pt idx="6">
                    <c:v>0.0016</c:v>
                  </c:pt>
                  <c:pt idx="7">
                    <c:v>0.0008</c:v>
                  </c:pt>
                  <c:pt idx="8">
                    <c:v>0.004</c:v>
                  </c:pt>
                  <c:pt idx="9">
                    <c:v>0.001</c:v>
                  </c:pt>
                  <c:pt idx="10">
                    <c:v>0.004</c:v>
                  </c:pt>
                  <c:pt idx="11">
                    <c:v>0.0011</c:v>
                  </c:pt>
                  <c:pt idx="12">
                    <c:v>0.0011</c:v>
                  </c:pt>
                  <c:pt idx="13">
                    <c:v>0.0023</c:v>
                  </c:pt>
                  <c:pt idx="14">
                    <c:v>0.0012</c:v>
                  </c:pt>
                  <c:pt idx="15">
                    <c:v>0.0006</c:v>
                  </c:pt>
                  <c:pt idx="16">
                    <c:v>0.0005</c:v>
                  </c:pt>
                  <c:pt idx="17">
                    <c:v>0.0005</c:v>
                  </c:pt>
                  <c:pt idx="18">
                    <c:v>0.0004</c:v>
                  </c:pt>
                  <c:pt idx="19">
                    <c:v>0.0011</c:v>
                  </c:pt>
                  <c:pt idx="20">
                    <c:v>0.0002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</c:numCache>
              </c:numRef>
            </c:plus>
            <c:minus>
              <c:numRef>
                <c:f>A!$D$21:$D$986</c:f>
                <c:numCache>
                  <c:ptCount val="966"/>
                  <c:pt idx="0">
                    <c:v>0.003</c:v>
                  </c:pt>
                  <c:pt idx="1">
                    <c:v>0.0005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0.0007</c:v>
                  </c:pt>
                  <c:pt idx="5">
                    <c:v>0</c:v>
                  </c:pt>
                  <c:pt idx="6">
                    <c:v>0.0016</c:v>
                  </c:pt>
                  <c:pt idx="7">
                    <c:v>0.0008</c:v>
                  </c:pt>
                  <c:pt idx="8">
                    <c:v>0.004</c:v>
                  </c:pt>
                  <c:pt idx="9">
                    <c:v>0.001</c:v>
                  </c:pt>
                  <c:pt idx="10">
                    <c:v>0.004</c:v>
                  </c:pt>
                  <c:pt idx="11">
                    <c:v>0.0011</c:v>
                  </c:pt>
                  <c:pt idx="12">
                    <c:v>0.0011</c:v>
                  </c:pt>
                  <c:pt idx="13">
                    <c:v>0.0023</c:v>
                  </c:pt>
                  <c:pt idx="14">
                    <c:v>0.0012</c:v>
                  </c:pt>
                  <c:pt idx="15">
                    <c:v>0.0006</c:v>
                  </c:pt>
                  <c:pt idx="16">
                    <c:v>0.0005</c:v>
                  </c:pt>
                  <c:pt idx="17">
                    <c:v>0.0005</c:v>
                  </c:pt>
                  <c:pt idx="18">
                    <c:v>0.0004</c:v>
                  </c:pt>
                  <c:pt idx="19">
                    <c:v>0.0011</c:v>
                  </c:pt>
                  <c:pt idx="20">
                    <c:v>0.0002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A!$F$21:$F$986</c:f>
              <c:numCache/>
            </c:numRef>
          </c:xVal>
          <c:yVal>
            <c:numRef>
              <c:f>A!$M$21:$M$986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A!$D$21:$D$986</c:f>
                <c:numCache>
                  <c:ptCount val="966"/>
                  <c:pt idx="0">
                    <c:v>0.003</c:v>
                  </c:pt>
                  <c:pt idx="1">
                    <c:v>0.0005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0.0007</c:v>
                  </c:pt>
                  <c:pt idx="5">
                    <c:v>0</c:v>
                  </c:pt>
                  <c:pt idx="6">
                    <c:v>0.0016</c:v>
                  </c:pt>
                  <c:pt idx="7">
                    <c:v>0.0008</c:v>
                  </c:pt>
                  <c:pt idx="8">
                    <c:v>0.004</c:v>
                  </c:pt>
                  <c:pt idx="9">
                    <c:v>0.001</c:v>
                  </c:pt>
                  <c:pt idx="10">
                    <c:v>0.004</c:v>
                  </c:pt>
                  <c:pt idx="11">
                    <c:v>0.0011</c:v>
                  </c:pt>
                  <c:pt idx="12">
                    <c:v>0.0011</c:v>
                  </c:pt>
                  <c:pt idx="13">
                    <c:v>0.0023</c:v>
                  </c:pt>
                  <c:pt idx="14">
                    <c:v>0.0012</c:v>
                  </c:pt>
                  <c:pt idx="15">
                    <c:v>0.0006</c:v>
                  </c:pt>
                  <c:pt idx="16">
                    <c:v>0.0005</c:v>
                  </c:pt>
                  <c:pt idx="17">
                    <c:v>0.0005</c:v>
                  </c:pt>
                  <c:pt idx="18">
                    <c:v>0.0004</c:v>
                  </c:pt>
                  <c:pt idx="19">
                    <c:v>0.0011</c:v>
                  </c:pt>
                  <c:pt idx="20">
                    <c:v>0.0002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</c:numCache>
              </c:numRef>
            </c:plus>
            <c:minus>
              <c:numRef>
                <c:f>A!$D$21:$D$986</c:f>
                <c:numCache>
                  <c:ptCount val="966"/>
                  <c:pt idx="0">
                    <c:v>0.003</c:v>
                  </c:pt>
                  <c:pt idx="1">
                    <c:v>0.0005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0.0007</c:v>
                  </c:pt>
                  <c:pt idx="5">
                    <c:v>0</c:v>
                  </c:pt>
                  <c:pt idx="6">
                    <c:v>0.0016</c:v>
                  </c:pt>
                  <c:pt idx="7">
                    <c:v>0.0008</c:v>
                  </c:pt>
                  <c:pt idx="8">
                    <c:v>0.004</c:v>
                  </c:pt>
                  <c:pt idx="9">
                    <c:v>0.001</c:v>
                  </c:pt>
                  <c:pt idx="10">
                    <c:v>0.004</c:v>
                  </c:pt>
                  <c:pt idx="11">
                    <c:v>0.0011</c:v>
                  </c:pt>
                  <c:pt idx="12">
                    <c:v>0.0011</c:v>
                  </c:pt>
                  <c:pt idx="13">
                    <c:v>0.0023</c:v>
                  </c:pt>
                  <c:pt idx="14">
                    <c:v>0.0012</c:v>
                  </c:pt>
                  <c:pt idx="15">
                    <c:v>0.0006</c:v>
                  </c:pt>
                  <c:pt idx="16">
                    <c:v>0.0005</c:v>
                  </c:pt>
                  <c:pt idx="17">
                    <c:v>0.0005</c:v>
                  </c:pt>
                  <c:pt idx="18">
                    <c:v>0.0004</c:v>
                  </c:pt>
                  <c:pt idx="19">
                    <c:v>0.0011</c:v>
                  </c:pt>
                  <c:pt idx="20">
                    <c:v>0.0002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A!$F$21:$F$986</c:f>
              <c:numCache/>
            </c:numRef>
          </c:xVal>
          <c:yVal>
            <c:numRef>
              <c:f>A!$N$21:$N$986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A!$F$21:$F$986</c:f>
              <c:numCache/>
            </c:numRef>
          </c:xVal>
          <c:yVal>
            <c:numRef>
              <c:f>A!$O$21:$O$986</c:f>
              <c:numCache/>
            </c:numRef>
          </c:yVal>
          <c:smooth val="0"/>
        </c:ser>
        <c:axId val="6473706"/>
        <c:axId val="58263355"/>
      </c:scatterChart>
      <c:valAx>
        <c:axId val="6473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63355"/>
        <c:crosses val="autoZero"/>
        <c:crossBetween val="midCat"/>
        <c:dispUnits/>
      </c:valAx>
      <c:valAx>
        <c:axId val="58263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370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"/>
          <c:y val="0.9335"/>
          <c:w val="0.6387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29125" y="0"/>
        <a:ext cx="63341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27"/>
  <sheetViews>
    <sheetView tabSelected="1" zoomScalePageLayoutView="0" workbookViewId="0" topLeftCell="A1">
      <selection activeCell="F9" sqref="F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52</v>
      </c>
    </row>
    <row r="2" spans="1:4" ht="12.75">
      <c r="A2" t="s">
        <v>22</v>
      </c>
      <c r="B2" t="s">
        <v>40</v>
      </c>
      <c r="C2" s="3"/>
      <c r="D2" s="3"/>
    </row>
    <row r="3" ht="13.5" thickBot="1"/>
    <row r="4" spans="1:4" ht="13.5" thickBot="1">
      <c r="A4" s="28" t="s">
        <v>37</v>
      </c>
      <c r="C4" s="29">
        <v>52898.3144</v>
      </c>
      <c r="D4" s="30">
        <v>0.334711</v>
      </c>
    </row>
    <row r="5" spans="1:4" ht="12.75">
      <c r="A5" s="9" t="s">
        <v>27</v>
      </c>
      <c r="B5" s="10"/>
      <c r="C5" s="11">
        <v>-9.5</v>
      </c>
      <c r="D5" s="10" t="s">
        <v>28</v>
      </c>
    </row>
    <row r="6" ht="12.75">
      <c r="A6" s="5" t="s">
        <v>0</v>
      </c>
    </row>
    <row r="7" spans="1:3" ht="12.75">
      <c r="A7" t="s">
        <v>1</v>
      </c>
      <c r="C7">
        <f>+C4</f>
        <v>52898.3144</v>
      </c>
    </row>
    <row r="8" spans="1:3" ht="12.75">
      <c r="A8" t="s">
        <v>2</v>
      </c>
      <c r="C8">
        <f>+D4</f>
        <v>0.334711</v>
      </c>
    </row>
    <row r="9" spans="1:4" ht="12.75">
      <c r="A9" s="24" t="s">
        <v>32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18</v>
      </c>
      <c r="D10" s="4" t="s">
        <v>19</v>
      </c>
      <c r="E10" s="10"/>
    </row>
    <row r="11" spans="1:5" ht="12.75">
      <c r="A11" s="10" t="s">
        <v>14</v>
      </c>
      <c r="B11" s="10"/>
      <c r="C11" s="21">
        <f ca="1">INTERCEPT(INDIRECT($D$9):G979,INDIRECT($C$9):F979)</f>
        <v>0.0004438875203431671</v>
      </c>
      <c r="D11" s="3"/>
      <c r="E11" s="10"/>
    </row>
    <row r="12" spans="1:5" ht="12.75">
      <c r="A12" s="10" t="s">
        <v>15</v>
      </c>
      <c r="B12" s="10"/>
      <c r="C12" s="21">
        <f ca="1">SLOPE(INDIRECT($D$9):G979,INDIRECT($C$9):F979)</f>
        <v>-2.565865666803759E-07</v>
      </c>
      <c r="D12" s="3"/>
      <c r="E12" s="10"/>
    </row>
    <row r="13" spans="1:3" ht="12.75">
      <c r="A13" s="10" t="s">
        <v>17</v>
      </c>
      <c r="B13" s="10"/>
      <c r="C13" s="3" t="s">
        <v>12</v>
      </c>
    </row>
    <row r="14" spans="1:3" ht="12.75">
      <c r="A14" s="10"/>
      <c r="B14" s="10"/>
      <c r="C14" s="10"/>
    </row>
    <row r="15" spans="1:6" ht="12.75">
      <c r="A15" s="12" t="s">
        <v>16</v>
      </c>
      <c r="B15" s="10"/>
      <c r="C15" s="13">
        <f>(C7+C11)+(C8+C12)*INT(MAX(F21:F3520))</f>
        <v>57515.31483853242</v>
      </c>
      <c r="E15" s="14" t="s">
        <v>50</v>
      </c>
      <c r="F15" s="39">
        <v>1</v>
      </c>
    </row>
    <row r="16" spans="1:6" ht="12.75">
      <c r="A16" s="16" t="s">
        <v>3</v>
      </c>
      <c r="B16" s="10"/>
      <c r="C16" s="17">
        <f>+C8+C12</f>
        <v>0.3347107434134333</v>
      </c>
      <c r="E16" s="14" t="s">
        <v>29</v>
      </c>
      <c r="F16" s="40">
        <f ca="1">NOW()+15018.5+$C$5/24</f>
        <v>59901.642023263885</v>
      </c>
    </row>
    <row r="17" spans="1:6" ht="13.5" thickBot="1">
      <c r="A17" s="14" t="s">
        <v>26</v>
      </c>
      <c r="B17" s="10"/>
      <c r="C17" s="10">
        <f>COUNT(C21:C2178)</f>
        <v>22</v>
      </c>
      <c r="E17" s="14" t="s">
        <v>51</v>
      </c>
      <c r="F17" s="15">
        <f>ROUND(2*(F16-$C$7)/$C$8,0)/2+F15</f>
        <v>20924.5</v>
      </c>
    </row>
    <row r="18" spans="1:6" ht="14.25" thickBot="1" thickTop="1">
      <c r="A18" s="16" t="s">
        <v>4</v>
      </c>
      <c r="B18" s="10"/>
      <c r="C18" s="19">
        <f>+C15</f>
        <v>57515.31483853242</v>
      </c>
      <c r="D18" s="20">
        <f>+C16</f>
        <v>0.3347107434134333</v>
      </c>
      <c r="E18" s="14" t="s">
        <v>30</v>
      </c>
      <c r="F18" s="23">
        <f>ROUND(2*(F16-$C$15)/$C$16,0)/2+F15</f>
        <v>7130.5</v>
      </c>
    </row>
    <row r="19" spans="5:6" ht="13.5" thickTop="1">
      <c r="E19" s="14" t="s">
        <v>31</v>
      </c>
      <c r="F19" s="18">
        <f>+$C$15+$C$16*F18-15018.5-$C$5/24</f>
        <v>44883.86562777524</v>
      </c>
    </row>
    <row r="20" spans="1:17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46</v>
      </c>
      <c r="I20" s="7" t="s">
        <v>47</v>
      </c>
      <c r="J20" s="7" t="s">
        <v>48</v>
      </c>
      <c r="K20" s="7" t="s">
        <v>49</v>
      </c>
      <c r="L20" s="7" t="s">
        <v>23</v>
      </c>
      <c r="M20" s="7" t="s">
        <v>24</v>
      </c>
      <c r="N20" s="7" t="s">
        <v>25</v>
      </c>
      <c r="O20" s="7" t="s">
        <v>21</v>
      </c>
      <c r="P20" s="6" t="s">
        <v>20</v>
      </c>
      <c r="Q20" s="4" t="s">
        <v>13</v>
      </c>
    </row>
    <row r="21" spans="1:18" ht="12.75">
      <c r="A21" s="31" t="s">
        <v>38</v>
      </c>
      <c r="B21" s="32" t="s">
        <v>35</v>
      </c>
      <c r="C21" s="31">
        <v>51297.895</v>
      </c>
      <c r="D21" s="31">
        <v>0.003</v>
      </c>
      <c r="E21">
        <f aca="true" t="shared" si="0" ref="E21:E42">+(C21-C$7)/C$8</f>
        <v>-4781.496275891758</v>
      </c>
      <c r="F21">
        <f aca="true" t="shared" si="1" ref="F21:F42">ROUND(2*E21,0)/2</f>
        <v>-4781.5</v>
      </c>
      <c r="G21">
        <f aca="true" t="shared" si="2" ref="G21:G42">+C21-(C$7+F21*C$8)</f>
        <v>0.0012464999963412993</v>
      </c>
      <c r="K21">
        <f aca="true" t="shared" si="3" ref="K21:K34">+G21</f>
        <v>0.0012464999963412993</v>
      </c>
      <c r="O21">
        <f aca="true" t="shared" si="4" ref="O21:O42">+C$11+C$12*$F21</f>
        <v>0.0016707561889253847</v>
      </c>
      <c r="Q21" s="2">
        <f aca="true" t="shared" si="5" ref="Q21:Q42">+C21-15018.5</f>
        <v>36279.395</v>
      </c>
      <c r="R21" t="s">
        <v>49</v>
      </c>
    </row>
    <row r="22" spans="1:18" ht="12.75">
      <c r="A22" t="s">
        <v>39</v>
      </c>
      <c r="B22" s="3" t="s">
        <v>35</v>
      </c>
      <c r="C22" s="8">
        <v>52871.3707</v>
      </c>
      <c r="D22" s="8">
        <v>0.0005</v>
      </c>
      <c r="E22">
        <f t="shared" si="0"/>
        <v>-80.49840011234602</v>
      </c>
      <c r="F22">
        <f t="shared" si="1"/>
        <v>-80.5</v>
      </c>
      <c r="G22">
        <f t="shared" si="2"/>
        <v>0.0005354999957489781</v>
      </c>
      <c r="K22">
        <f t="shared" si="3"/>
        <v>0.0005354999957489781</v>
      </c>
      <c r="O22">
        <f t="shared" si="4"/>
        <v>0.0004645427389609374</v>
      </c>
      <c r="Q22" s="2">
        <f t="shared" si="5"/>
        <v>37852.8707</v>
      </c>
      <c r="R22" t="s">
        <v>49</v>
      </c>
    </row>
    <row r="23" spans="1:18" ht="12.75">
      <c r="A23" t="s">
        <v>39</v>
      </c>
      <c r="B23" s="3" t="s">
        <v>34</v>
      </c>
      <c r="C23" s="8">
        <v>52871.539</v>
      </c>
      <c r="D23" s="8">
        <v>0.0004</v>
      </c>
      <c r="E23">
        <f t="shared" si="0"/>
        <v>-79.9955782750071</v>
      </c>
      <c r="F23">
        <f t="shared" si="1"/>
        <v>-80</v>
      </c>
      <c r="G23">
        <f t="shared" si="2"/>
        <v>0.0014799999917158857</v>
      </c>
      <c r="K23">
        <f t="shared" si="3"/>
        <v>0.0014799999917158857</v>
      </c>
      <c r="O23">
        <f t="shared" si="4"/>
        <v>0.00046441444567759717</v>
      </c>
      <c r="Q23" s="2">
        <f t="shared" si="5"/>
        <v>37853.039</v>
      </c>
      <c r="R23" t="s">
        <v>49</v>
      </c>
    </row>
    <row r="24" spans="1:18" ht="12.75">
      <c r="A24" t="s">
        <v>39</v>
      </c>
      <c r="B24" s="3" t="s">
        <v>35</v>
      </c>
      <c r="C24" s="8">
        <v>52875.3868</v>
      </c>
      <c r="D24" s="8">
        <v>0.0007</v>
      </c>
      <c r="E24">
        <f t="shared" si="0"/>
        <v>-68.49969077802257</v>
      </c>
      <c r="F24">
        <f t="shared" si="1"/>
        <v>-68.5</v>
      </c>
      <c r="G24">
        <f t="shared" si="2"/>
        <v>0.00010349999502068385</v>
      </c>
      <c r="K24">
        <f t="shared" si="3"/>
        <v>0.00010349999502068385</v>
      </c>
      <c r="O24">
        <f t="shared" si="4"/>
        <v>0.00046146370016077285</v>
      </c>
      <c r="Q24" s="2">
        <f t="shared" si="5"/>
        <v>37856.8868</v>
      </c>
      <c r="R24" t="s">
        <v>49</v>
      </c>
    </row>
    <row r="25" spans="1:18" ht="12.75">
      <c r="A25" t="s">
        <v>39</v>
      </c>
      <c r="B25" s="3" t="s">
        <v>35</v>
      </c>
      <c r="C25" s="8">
        <v>52886.4318</v>
      </c>
      <c r="D25" s="8">
        <v>0.0007</v>
      </c>
      <c r="E25">
        <f t="shared" si="0"/>
        <v>-35.5010740609196</v>
      </c>
      <c r="F25">
        <f t="shared" si="1"/>
        <v>-35.5</v>
      </c>
      <c r="G25">
        <f t="shared" si="2"/>
        <v>-0.0003595000016503036</v>
      </c>
      <c r="K25">
        <f t="shared" si="3"/>
        <v>-0.0003595000016503036</v>
      </c>
      <c r="O25">
        <f t="shared" si="4"/>
        <v>0.00045299634346032046</v>
      </c>
      <c r="Q25" s="2">
        <f t="shared" si="5"/>
        <v>37867.9318</v>
      </c>
      <c r="R25" t="s">
        <v>49</v>
      </c>
    </row>
    <row r="26" spans="1:18" ht="12.75">
      <c r="A26" t="s">
        <v>38</v>
      </c>
      <c r="C26" s="8">
        <v>52898.3144</v>
      </c>
      <c r="D26" s="8" t="s">
        <v>12</v>
      </c>
      <c r="E26">
        <f t="shared" si="0"/>
        <v>0</v>
      </c>
      <c r="F26">
        <f t="shared" si="1"/>
        <v>0</v>
      </c>
      <c r="G26">
        <f t="shared" si="2"/>
        <v>0</v>
      </c>
      <c r="K26">
        <f t="shared" si="3"/>
        <v>0</v>
      </c>
      <c r="O26">
        <f t="shared" si="4"/>
        <v>0.0004438875203431671</v>
      </c>
      <c r="Q26" s="2">
        <f t="shared" si="5"/>
        <v>37879.8144</v>
      </c>
      <c r="R26" t="s">
        <v>49</v>
      </c>
    </row>
    <row r="27" spans="1:18" ht="12.75">
      <c r="A27" t="s">
        <v>39</v>
      </c>
      <c r="B27" s="3" t="s">
        <v>34</v>
      </c>
      <c r="C27" s="8">
        <v>52898.317</v>
      </c>
      <c r="D27" s="8">
        <v>0.0016</v>
      </c>
      <c r="E27">
        <f t="shared" si="0"/>
        <v>0.0077678952881802335</v>
      </c>
      <c r="F27">
        <f t="shared" si="1"/>
        <v>0</v>
      </c>
      <c r="G27">
        <f t="shared" si="2"/>
        <v>0.002599999999802094</v>
      </c>
      <c r="K27">
        <f t="shared" si="3"/>
        <v>0.002599999999802094</v>
      </c>
      <c r="O27">
        <f t="shared" si="4"/>
        <v>0.0004438875203431671</v>
      </c>
      <c r="Q27" s="2">
        <f t="shared" si="5"/>
        <v>37879.817</v>
      </c>
      <c r="R27" t="s">
        <v>49</v>
      </c>
    </row>
    <row r="28" spans="1:18" ht="12.75">
      <c r="A28" t="s">
        <v>39</v>
      </c>
      <c r="B28" s="3" t="s">
        <v>35</v>
      </c>
      <c r="C28" s="8">
        <v>52898.4811</v>
      </c>
      <c r="D28" s="8">
        <v>0.0008</v>
      </c>
      <c r="E28">
        <f t="shared" si="0"/>
        <v>0.4980415940746115</v>
      </c>
      <c r="F28">
        <f t="shared" si="1"/>
        <v>0.5</v>
      </c>
      <c r="G28">
        <f t="shared" si="2"/>
        <v>-0.0006555000072694384</v>
      </c>
      <c r="K28">
        <f t="shared" si="3"/>
        <v>-0.0006555000072694384</v>
      </c>
      <c r="O28">
        <f t="shared" si="4"/>
        <v>0.00044375922705982695</v>
      </c>
      <c r="Q28" s="2">
        <f t="shared" si="5"/>
        <v>37879.9811</v>
      </c>
      <c r="R28" t="s">
        <v>49</v>
      </c>
    </row>
    <row r="29" spans="1:18" ht="12.75">
      <c r="A29" t="s">
        <v>39</v>
      </c>
      <c r="B29" s="3" t="s">
        <v>34</v>
      </c>
      <c r="C29" s="8">
        <v>52899.318</v>
      </c>
      <c r="D29" s="8">
        <v>0.004</v>
      </c>
      <c r="E29">
        <f t="shared" si="0"/>
        <v>2.9984075814549502</v>
      </c>
      <c r="F29">
        <f t="shared" si="1"/>
        <v>3</v>
      </c>
      <c r="G29">
        <f t="shared" si="2"/>
        <v>-0.0005330000058165751</v>
      </c>
      <c r="K29">
        <f t="shared" si="3"/>
        <v>-0.0005330000058165751</v>
      </c>
      <c r="O29">
        <f t="shared" si="4"/>
        <v>0.000443117760643126</v>
      </c>
      <c r="Q29" s="2">
        <f t="shared" si="5"/>
        <v>37880.818</v>
      </c>
      <c r="R29" t="s">
        <v>49</v>
      </c>
    </row>
    <row r="30" spans="1:18" ht="12.75">
      <c r="A30" t="s">
        <v>39</v>
      </c>
      <c r="B30" s="3" t="s">
        <v>34</v>
      </c>
      <c r="C30" s="8">
        <v>52907.3516</v>
      </c>
      <c r="D30" s="8">
        <v>0.001</v>
      </c>
      <c r="E30">
        <f t="shared" si="0"/>
        <v>27.00000896295266</v>
      </c>
      <c r="F30">
        <f t="shared" si="1"/>
        <v>27</v>
      </c>
      <c r="G30">
        <f t="shared" si="2"/>
        <v>3.0000010156072676E-06</v>
      </c>
      <c r="K30">
        <f t="shared" si="3"/>
        <v>3.0000010156072676E-06</v>
      </c>
      <c r="O30">
        <f t="shared" si="4"/>
        <v>0.00043695968304279697</v>
      </c>
      <c r="Q30" s="2">
        <f t="shared" si="5"/>
        <v>37888.8516</v>
      </c>
      <c r="R30" t="s">
        <v>49</v>
      </c>
    </row>
    <row r="31" spans="1:18" ht="12.75">
      <c r="A31" t="s">
        <v>39</v>
      </c>
      <c r="B31" s="3" t="s">
        <v>34</v>
      </c>
      <c r="C31" s="8">
        <v>52924.424</v>
      </c>
      <c r="D31" s="8">
        <v>0.004</v>
      </c>
      <c r="E31">
        <f t="shared" si="0"/>
        <v>78.0063995506456</v>
      </c>
      <c r="F31">
        <f t="shared" si="1"/>
        <v>78</v>
      </c>
      <c r="G31">
        <f t="shared" si="2"/>
        <v>0.0021419999975478277</v>
      </c>
      <c r="K31">
        <f t="shared" si="3"/>
        <v>0.0021419999975478277</v>
      </c>
      <c r="O31">
        <f t="shared" si="4"/>
        <v>0.0004238737681420978</v>
      </c>
      <c r="Q31" s="2">
        <f t="shared" si="5"/>
        <v>37905.924</v>
      </c>
      <c r="R31" t="s">
        <v>49</v>
      </c>
    </row>
    <row r="32" spans="1:18" ht="12.75">
      <c r="A32" t="s">
        <v>39</v>
      </c>
      <c r="B32" s="3" t="s">
        <v>35</v>
      </c>
      <c r="C32" s="8">
        <v>52926.2598</v>
      </c>
      <c r="D32" s="8">
        <v>0.0011</v>
      </c>
      <c r="E32">
        <f t="shared" si="0"/>
        <v>83.49113115492733</v>
      </c>
      <c r="F32">
        <f t="shared" si="1"/>
        <v>83.5</v>
      </c>
      <c r="G32">
        <f t="shared" si="2"/>
        <v>-0.0029685000044992194</v>
      </c>
      <c r="K32">
        <f t="shared" si="3"/>
        <v>-0.0029685000044992194</v>
      </c>
      <c r="O32">
        <f t="shared" si="4"/>
        <v>0.0004224625420253557</v>
      </c>
      <c r="Q32" s="2">
        <f t="shared" si="5"/>
        <v>37907.7598</v>
      </c>
      <c r="R32" t="s">
        <v>49</v>
      </c>
    </row>
    <row r="33" spans="1:18" ht="12.75">
      <c r="A33" t="s">
        <v>39</v>
      </c>
      <c r="B33" s="3" t="s">
        <v>35</v>
      </c>
      <c r="C33" s="8">
        <v>52928.2711</v>
      </c>
      <c r="D33" s="8">
        <v>0.0011</v>
      </c>
      <c r="E33">
        <f t="shared" si="0"/>
        <v>89.50019569119384</v>
      </c>
      <c r="F33">
        <f t="shared" si="1"/>
        <v>89.5</v>
      </c>
      <c r="G33">
        <f t="shared" si="2"/>
        <v>6.549999670824036E-05</v>
      </c>
      <c r="K33">
        <f t="shared" si="3"/>
        <v>6.549999670824036E-05</v>
      </c>
      <c r="O33">
        <f t="shared" si="4"/>
        <v>0.0004209230226252735</v>
      </c>
      <c r="Q33" s="2">
        <f t="shared" si="5"/>
        <v>37909.7711</v>
      </c>
      <c r="R33" t="s">
        <v>49</v>
      </c>
    </row>
    <row r="34" spans="1:18" ht="12.75">
      <c r="A34" t="s">
        <v>39</v>
      </c>
      <c r="B34" s="3" t="s">
        <v>35</v>
      </c>
      <c r="C34" s="8">
        <v>53143.4896</v>
      </c>
      <c r="D34" s="8">
        <v>0.0023</v>
      </c>
      <c r="E34">
        <f t="shared" si="0"/>
        <v>732.4981850013829</v>
      </c>
      <c r="F34">
        <f t="shared" si="1"/>
        <v>732.5</v>
      </c>
      <c r="G34">
        <f t="shared" si="2"/>
        <v>-0.0006075000055716373</v>
      </c>
      <c r="K34">
        <f t="shared" si="3"/>
        <v>-0.0006075000055716373</v>
      </c>
      <c r="O34">
        <f t="shared" si="4"/>
        <v>0.0002559378602497918</v>
      </c>
      <c r="Q34" s="2">
        <f t="shared" si="5"/>
        <v>38124.9896</v>
      </c>
      <c r="R34" t="s">
        <v>49</v>
      </c>
    </row>
    <row r="35" spans="1:18" ht="12.75">
      <c r="A35" t="s">
        <v>36</v>
      </c>
      <c r="B35" s="3" t="s">
        <v>35</v>
      </c>
      <c r="C35" s="8">
        <v>53617.4418</v>
      </c>
      <c r="D35" s="8">
        <v>0.0012</v>
      </c>
      <c r="E35">
        <f t="shared" si="0"/>
        <v>2148.5024394178786</v>
      </c>
      <c r="F35">
        <f t="shared" si="1"/>
        <v>2148.5</v>
      </c>
      <c r="G35">
        <f t="shared" si="2"/>
        <v>0.0008164999962900765</v>
      </c>
      <c r="J35">
        <f>+G35</f>
        <v>0.0008164999962900765</v>
      </c>
      <c r="O35">
        <f t="shared" si="4"/>
        <v>-0.00010738871816962049</v>
      </c>
      <c r="Q35" s="2">
        <f t="shared" si="5"/>
        <v>38598.9418</v>
      </c>
      <c r="R35" t="s">
        <v>48</v>
      </c>
    </row>
    <row r="36" spans="1:18" ht="12.75">
      <c r="A36" s="26" t="s">
        <v>33</v>
      </c>
      <c r="B36" s="3" t="s">
        <v>34</v>
      </c>
      <c r="C36" s="27">
        <v>53988.4691</v>
      </c>
      <c r="D36" s="8">
        <v>0.0006</v>
      </c>
      <c r="E36">
        <f t="shared" si="0"/>
        <v>3257.0029069854268</v>
      </c>
      <c r="F36">
        <f t="shared" si="1"/>
        <v>3257</v>
      </c>
      <c r="G36">
        <f t="shared" si="2"/>
        <v>0.0009730000019771978</v>
      </c>
      <c r="K36">
        <f aca="true" t="shared" si="6" ref="K36:K42">+G36</f>
        <v>0.0009730000019771978</v>
      </c>
      <c r="O36">
        <f t="shared" si="4"/>
        <v>-0.0003918149273348172</v>
      </c>
      <c r="Q36" s="2">
        <f t="shared" si="5"/>
        <v>38969.9691</v>
      </c>
      <c r="R36" t="s">
        <v>53</v>
      </c>
    </row>
    <row r="37" spans="1:18" ht="12.75">
      <c r="A37" s="26" t="s">
        <v>33</v>
      </c>
      <c r="B37" s="3" t="s">
        <v>34</v>
      </c>
      <c r="C37" s="33">
        <v>54217.4103</v>
      </c>
      <c r="D37" s="8">
        <v>0.0005</v>
      </c>
      <c r="E37">
        <f t="shared" si="0"/>
        <v>3940.9995488645436</v>
      </c>
      <c r="F37">
        <f t="shared" si="1"/>
        <v>3941</v>
      </c>
      <c r="G37">
        <f t="shared" si="2"/>
        <v>-0.00015100000018719584</v>
      </c>
      <c r="K37">
        <f t="shared" si="6"/>
        <v>-0.00015100000018719584</v>
      </c>
      <c r="O37">
        <f t="shared" si="4"/>
        <v>-0.0005673201389441944</v>
      </c>
      <c r="Q37" s="2">
        <f t="shared" si="5"/>
        <v>39198.9103</v>
      </c>
      <c r="R37" t="s">
        <v>53</v>
      </c>
    </row>
    <row r="38" spans="1:18" ht="12.75">
      <c r="A38" s="5" t="s">
        <v>42</v>
      </c>
      <c r="C38" s="34">
        <v>54889.0091</v>
      </c>
      <c r="D38" s="8">
        <v>0.0005</v>
      </c>
      <c r="E38">
        <f t="shared" si="0"/>
        <v>5947.503069812466</v>
      </c>
      <c r="F38">
        <f t="shared" si="1"/>
        <v>5947.5</v>
      </c>
      <c r="G38">
        <f t="shared" si="2"/>
        <v>0.0010275000022375025</v>
      </c>
      <c r="K38">
        <f t="shared" si="6"/>
        <v>0.0010275000022375025</v>
      </c>
      <c r="O38">
        <f t="shared" si="4"/>
        <v>-0.0010821610849883687</v>
      </c>
      <c r="Q38" s="2">
        <f t="shared" si="5"/>
        <v>39870.5091</v>
      </c>
      <c r="R38" t="s">
        <v>49</v>
      </c>
    </row>
    <row r="39" spans="1:18" ht="12.75">
      <c r="A39" s="26" t="s">
        <v>41</v>
      </c>
      <c r="B39" s="35" t="s">
        <v>35</v>
      </c>
      <c r="C39" s="26">
        <v>55059.3788</v>
      </c>
      <c r="D39" s="26">
        <v>0.0004</v>
      </c>
      <c r="E39">
        <f t="shared" si="0"/>
        <v>6456.508450573766</v>
      </c>
      <c r="F39">
        <f t="shared" si="1"/>
        <v>6456.5</v>
      </c>
      <c r="G39">
        <f t="shared" si="2"/>
        <v>0.0028284999934840016</v>
      </c>
      <c r="K39">
        <f t="shared" si="6"/>
        <v>0.0028284999934840016</v>
      </c>
      <c r="O39">
        <f t="shared" si="4"/>
        <v>-0.00121276364742868</v>
      </c>
      <c r="Q39" s="2">
        <f t="shared" si="5"/>
        <v>40040.8788</v>
      </c>
      <c r="R39" t="s">
        <v>49</v>
      </c>
    </row>
    <row r="40" spans="1:18" ht="12.75">
      <c r="A40" s="26" t="s">
        <v>41</v>
      </c>
      <c r="B40" s="35" t="s">
        <v>34</v>
      </c>
      <c r="C40" s="26">
        <v>55059.5399</v>
      </c>
      <c r="D40" s="26">
        <v>0.0011</v>
      </c>
      <c r="E40">
        <f t="shared" si="0"/>
        <v>6456.98976131648</v>
      </c>
      <c r="F40">
        <f t="shared" si="1"/>
        <v>6457</v>
      </c>
      <c r="G40">
        <f t="shared" si="2"/>
        <v>-0.003426999996008817</v>
      </c>
      <c r="K40">
        <f t="shared" si="6"/>
        <v>-0.003426999996008817</v>
      </c>
      <c r="O40">
        <f t="shared" si="4"/>
        <v>-0.0012128919407120202</v>
      </c>
      <c r="Q40" s="2">
        <f t="shared" si="5"/>
        <v>40041.0399</v>
      </c>
      <c r="R40" t="s">
        <v>49</v>
      </c>
    </row>
    <row r="41" spans="1:18" ht="12.75">
      <c r="A41" s="36" t="s">
        <v>44</v>
      </c>
      <c r="B41" s="37" t="s">
        <v>34</v>
      </c>
      <c r="C41" s="38">
        <v>57493.8911</v>
      </c>
      <c r="D41" s="38">
        <v>0.0002</v>
      </c>
      <c r="E41">
        <f t="shared" si="0"/>
        <v>13729.984075814653</v>
      </c>
      <c r="F41">
        <f t="shared" si="1"/>
        <v>13730</v>
      </c>
      <c r="G41">
        <f t="shared" si="2"/>
        <v>-0.0053299999999580905</v>
      </c>
      <c r="K41">
        <f t="shared" si="6"/>
        <v>-0.0053299999999580905</v>
      </c>
      <c r="O41">
        <f t="shared" si="4"/>
        <v>-0.0030790460401783942</v>
      </c>
      <c r="Q41" s="2">
        <f t="shared" si="5"/>
        <v>42475.3911</v>
      </c>
      <c r="R41" t="s">
        <v>49</v>
      </c>
    </row>
    <row r="42" spans="1:18" ht="12.75">
      <c r="A42" s="36" t="s">
        <v>43</v>
      </c>
      <c r="B42" s="37" t="s">
        <v>34</v>
      </c>
      <c r="C42" s="38">
        <v>57515.482</v>
      </c>
      <c r="D42" s="38" t="s">
        <v>45</v>
      </c>
      <c r="E42">
        <f t="shared" si="0"/>
        <v>13794.490172118636</v>
      </c>
      <c r="F42">
        <f t="shared" si="1"/>
        <v>13794.5</v>
      </c>
      <c r="G42">
        <f t="shared" si="2"/>
        <v>-0.003289499996753875</v>
      </c>
      <c r="K42">
        <f t="shared" si="6"/>
        <v>-0.003289499996753875</v>
      </c>
      <c r="O42">
        <f t="shared" si="4"/>
        <v>-0.0030955958737292786</v>
      </c>
      <c r="Q42" s="2">
        <f t="shared" si="5"/>
        <v>42496.982</v>
      </c>
      <c r="R42" t="s">
        <v>53</v>
      </c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2022-11-18T02:24:30Z</dcterms:modified>
  <cp:category/>
  <cp:version/>
  <cp:contentType/>
  <cp:contentStatus/>
</cp:coreProperties>
</file>