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<sst xmlns="http://schemas.openxmlformats.org/spreadsheetml/2006/main" count="80" uniqueCount="57">
  <si>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</si>
  <si>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</si>
  <si>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</si>
  <si>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</si>
  <si>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</si>
  <si>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</si>
  <si>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</si>
  <si>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</si>
  <si>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</si>
  <si>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</si>
  <si>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</si>
  <si>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</si>
  <si>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</si>
  <si>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</si>
  <si>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</si>
  <si>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</si>
  <si>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</si>
  <si>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</si>
  <si>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</si>
  <si>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</si>
  <si>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</si>
  <si>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</si>
  <si>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</si>
  <si>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</si>
  <si>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</si>
  <si>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</si>
  <si>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</si>
  <si>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</si>
  <si>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</si>
  <si>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</si>
  <si>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</si>
  <si>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</si>
  <si>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</si>
  <si>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</si>
  <si>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</si>
  <si>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</si>
  <si>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</si>
  <si>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</si>
  <si>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</si>
  <si>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</si>
  <si>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</si>
  <si>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</si>
  <si>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</si>
  <si>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G0950-0560</t>
  </si>
  <si>
    <t>G0950-0560_Her.xls</t>
  </si>
  <si>
    <t>Her</t>
  </si>
  <si>
    <t>GSC 0950-0560</t>
  </si>
  <si>
    <t>IBVS 5894</t>
  </si>
  <si>
    <t>I</t>
  </si>
  <si>
    <t>IBVS 5992</t>
  </si>
  <si>
    <t>IBVS 6029</t>
  </si>
  <si>
    <t>IBVS 6063</t>
  </si>
  <si>
    <t>p</t>
  </si>
  <si>
    <t>VSX</t>
  </si>
  <si>
    <t>Period checked byToMcat 2014-01-24</t>
  </si>
  <si>
    <t>IBVS 6130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</si>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</sst>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0950-0560 -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0.0005</c:v>
                  </c:pt>
                  <c:pt idx="4">
                    <c:v>0.00013</c:v>
                  </c:pt>
                  <c:pt idx="5">
                    <c:v>8E-05</c:v>
                  </c:pt>
                  <c:pt idx="6">
                    <c:v>9E-05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0.0006</c:v>
                  </c:pt>
                  <c:pt idx="11">
                    <c:v>0.0007</c:v>
                  </c:pt>
                  <c:pt idx="12">
                    <c:v>0.0013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617317"/>
        <c:axId val="66011534"/>
      </c:scatterChart>
      <c:valAx>
        <c:axId val="446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1534"/>
        <c:crosses val="autoZero"/>
        <c:crossBetween val="midCat"/>
        <c:dispUnits/>
      </c:valAx>
      <c:valAx>
        <c:axId val="660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73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46</v>
      </c>
      <c r="E1" t="s">
        <v>44</v>
      </c>
    </row>
    <row r="2" spans="1:6" ht="12.75">
      <c r="A2" t="s">
        <v>24</v>
      </c>
      <c r="B2" t="s">
        <v>13</v>
      </c>
      <c r="C2" s="31" t="s">
        <v>42</v>
      </c>
      <c r="D2" s="3" t="s">
        <v>45</v>
      </c>
      <c r="E2" s="32" t="s">
        <v>43</v>
      </c>
      <c r="F2" t="s">
        <v>13</v>
      </c>
    </row>
    <row r="3" ht="13.5" thickBot="1">
      <c r="C3" s="40" t="s">
        <v>54</v>
      </c>
    </row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52385.72</v>
      </c>
      <c r="D7" s="30" t="s">
        <v>53</v>
      </c>
    </row>
    <row r="8" spans="1:4" ht="12.75">
      <c r="A8" t="s">
        <v>3</v>
      </c>
      <c r="C8" s="8">
        <v>1.232495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-5.2603480732552966E-05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-4.960814014010995E-07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59901.67598460648</v>
      </c>
    </row>
    <row r="15" spans="1:5" ht="12.75">
      <c r="A15" s="12" t="s">
        <v>17</v>
      </c>
      <c r="B15" s="10"/>
      <c r="C15" s="13">
        <f>(C7+C11)+(C8+C12)*INT(MAX(F21:F3533))</f>
        <v>56780.795348370244</v>
      </c>
      <c r="D15" s="14" t="s">
        <v>39</v>
      </c>
      <c r="E15" s="15">
        <f>ROUND(2*(E14-$C$7)/$C$8,0)/2+E13</f>
        <v>6099</v>
      </c>
    </row>
    <row r="16" spans="1:5" ht="12.75">
      <c r="A16" s="16" t="s">
        <v>4</v>
      </c>
      <c r="B16" s="10"/>
      <c r="C16" s="17">
        <f>+C8+C12</f>
        <v>1.2324945039185986</v>
      </c>
      <c r="D16" s="14" t="s">
        <v>40</v>
      </c>
      <c r="E16" s="24">
        <f>ROUND(2*(E14-$C$15)/$C$16,0)/2+E13</f>
        <v>2533</v>
      </c>
    </row>
    <row r="17" spans="1:5" ht="13.5" thickBot="1">
      <c r="A17" s="14" t="s">
        <v>30</v>
      </c>
      <c r="B17" s="10"/>
      <c r="C17" s="10">
        <f>COUNT(C21:C2191)</f>
        <v>14</v>
      </c>
      <c r="D17" s="14" t="s">
        <v>34</v>
      </c>
      <c r="E17" s="18">
        <f>+$C$15+$C$16*E16-15018.5-$C$9/24</f>
        <v>44884.59976012939</v>
      </c>
    </row>
    <row r="18" spans="1:5" ht="14.25" thickBot="1" thickTop="1">
      <c r="A18" s="16" t="s">
        <v>5</v>
      </c>
      <c r="B18" s="10"/>
      <c r="C18" s="19">
        <f>+C15</f>
        <v>56780.795348370244</v>
      </c>
      <c r="D18" s="20">
        <f>+C16</f>
        <v>1.2324945039185986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0.0009247401409945773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52385.72</v>
      </c>
      <c r="D21" s="8" t="s">
        <v>13</v>
      </c>
      <c r="E21">
        <f aca="true" t="shared" si="0" ref="E21:E34">+(C21-C$7)/C$8</f>
        <v>0</v>
      </c>
      <c r="F21">
        <f aca="true" t="shared" si="1" ref="F21:F34">ROUND(2*E21,0)/2</f>
        <v>0</v>
      </c>
      <c r="G21">
        <f aca="true" t="shared" si="2" ref="G21:G34">+C21-(C$7+F21*C$8)</f>
        <v>0</v>
      </c>
      <c r="H21">
        <f>+G21</f>
        <v>0</v>
      </c>
      <c r="O21">
        <f aca="true" t="shared" si="3" ref="O21:O34">+C$11+C$12*$F21</f>
        <v>-5.2603480732552966E-05</v>
      </c>
      <c r="Q21" s="2">
        <f aca="true" t="shared" si="4" ref="Q21:Q34">+C21-15018.5</f>
        <v>37367.22</v>
      </c>
      <c r="S21">
        <f aca="true" t="shared" si="5" ref="S21:S34">+(O21-G21)^2</f>
        <v>2.767126185180071E-09</v>
      </c>
    </row>
    <row r="22" spans="1:19" ht="12.75">
      <c r="A22" s="33" t="s">
        <v>47</v>
      </c>
      <c r="B22" s="34" t="s">
        <v>48</v>
      </c>
      <c r="C22" s="33">
        <v>54983.8172</v>
      </c>
      <c r="D22" s="33">
        <v>0.0003</v>
      </c>
      <c r="E22">
        <f t="shared" si="0"/>
        <v>2107.998166321159</v>
      </c>
      <c r="F22">
        <f t="shared" si="1"/>
        <v>2108</v>
      </c>
      <c r="G22">
        <f t="shared" si="2"/>
        <v>-0.0022600000011152588</v>
      </c>
      <c r="I22">
        <f aca="true" t="shared" si="6" ref="I22:I34">+G22</f>
        <v>-0.0022600000011152588</v>
      </c>
      <c r="O22">
        <f t="shared" si="3"/>
        <v>-0.0010983430748860708</v>
      </c>
      <c r="Q22" s="2">
        <f t="shared" si="4"/>
        <v>39965.3172</v>
      </c>
      <c r="S22">
        <f t="shared" si="5"/>
        <v>1.3494468142562452E-06</v>
      </c>
    </row>
    <row r="23" spans="1:19" ht="12.75">
      <c r="A23" s="33" t="s">
        <v>49</v>
      </c>
      <c r="B23" s="34" t="s">
        <v>48</v>
      </c>
      <c r="C23" s="33">
        <v>55667.853</v>
      </c>
      <c r="D23" s="33">
        <v>0.0004</v>
      </c>
      <c r="E23">
        <f t="shared" si="0"/>
        <v>2662.999038535655</v>
      </c>
      <c r="F23">
        <f t="shared" si="1"/>
        <v>2663</v>
      </c>
      <c r="G23">
        <f t="shared" si="2"/>
        <v>-0.001185000000987202</v>
      </c>
      <c r="I23">
        <f t="shared" si="6"/>
        <v>-0.001185000000987202</v>
      </c>
      <c r="O23">
        <f t="shared" si="3"/>
        <v>-0.001373668252663681</v>
      </c>
      <c r="Q23" s="2">
        <f t="shared" si="4"/>
        <v>40649.353</v>
      </c>
      <c r="S23">
        <f t="shared" si="5"/>
        <v>3.5595709190659235E-08</v>
      </c>
    </row>
    <row r="24" spans="1:19" ht="12.75">
      <c r="A24" s="35" t="s">
        <v>50</v>
      </c>
      <c r="B24" s="36" t="s">
        <v>48</v>
      </c>
      <c r="C24" s="35">
        <v>56049.9286</v>
      </c>
      <c r="D24" s="35">
        <v>0.0005</v>
      </c>
      <c r="E24">
        <f t="shared" si="0"/>
        <v>2973.0007829646356</v>
      </c>
      <c r="F24">
        <f t="shared" si="1"/>
        <v>2973</v>
      </c>
      <c r="G24">
        <f t="shared" si="2"/>
        <v>0.0009649999992689118</v>
      </c>
      <c r="I24">
        <f t="shared" si="6"/>
        <v>0.0009649999992689118</v>
      </c>
      <c r="O24">
        <f t="shared" si="3"/>
        <v>-0.0015274534870980219</v>
      </c>
      <c r="Q24" s="2">
        <f t="shared" si="4"/>
        <v>41031.4286</v>
      </c>
      <c r="S24">
        <f t="shared" si="5"/>
        <v>6.2123243817026825E-06</v>
      </c>
    </row>
    <row r="25" spans="1:19" ht="12.75">
      <c r="A25" s="37" t="s">
        <v>51</v>
      </c>
      <c r="B25" s="38" t="s">
        <v>52</v>
      </c>
      <c r="C25" s="39">
        <v>56404.88375</v>
      </c>
      <c r="D25" s="39">
        <v>0.00013</v>
      </c>
      <c r="E25">
        <f t="shared" si="0"/>
        <v>3260.9980162191328</v>
      </c>
      <c r="F25">
        <f t="shared" si="1"/>
        <v>3261</v>
      </c>
      <c r="G25">
        <f t="shared" si="2"/>
        <v>-0.002444999998260755</v>
      </c>
      <c r="I25">
        <f t="shared" si="6"/>
        <v>-0.002444999998260755</v>
      </c>
      <c r="O25">
        <f t="shared" si="3"/>
        <v>-0.0016703249307015386</v>
      </c>
      <c r="Q25" s="2">
        <f t="shared" si="4"/>
        <v>41386.38375</v>
      </c>
      <c r="S25">
        <f t="shared" si="5"/>
        <v>6.001214602978767E-07</v>
      </c>
    </row>
    <row r="26" spans="1:19" ht="12.75">
      <c r="A26" s="37" t="s">
        <v>51</v>
      </c>
      <c r="B26" s="38" t="s">
        <v>52</v>
      </c>
      <c r="C26" s="39">
        <v>56404.88435</v>
      </c>
      <c r="D26" s="39">
        <v>8E-05</v>
      </c>
      <c r="E26">
        <f t="shared" si="0"/>
        <v>3260.998503036523</v>
      </c>
      <c r="F26">
        <f t="shared" si="1"/>
        <v>3261</v>
      </c>
      <c r="G26">
        <f t="shared" si="2"/>
        <v>-0.0018449999988661148</v>
      </c>
      <c r="I26">
        <f t="shared" si="6"/>
        <v>-0.0018449999988661148</v>
      </c>
      <c r="O26">
        <f t="shared" si="3"/>
        <v>-0.0016703249307015386</v>
      </c>
      <c r="Q26" s="2">
        <f t="shared" si="4"/>
        <v>41386.38435</v>
      </c>
      <c r="S26">
        <f t="shared" si="5"/>
        <v>3.051137943829934E-08</v>
      </c>
    </row>
    <row r="27" spans="1:19" ht="12.75">
      <c r="A27" s="37" t="s">
        <v>51</v>
      </c>
      <c r="B27" s="38" t="s">
        <v>52</v>
      </c>
      <c r="C27" s="39">
        <v>56404.88511</v>
      </c>
      <c r="D27" s="39">
        <v>9E-05</v>
      </c>
      <c r="E27">
        <f t="shared" si="0"/>
        <v>3260.9991196718865</v>
      </c>
      <c r="F27">
        <f t="shared" si="1"/>
        <v>3261</v>
      </c>
      <c r="G27">
        <f t="shared" si="2"/>
        <v>-0.0010849999962374568</v>
      </c>
      <c r="I27">
        <f t="shared" si="6"/>
        <v>-0.0010849999962374568</v>
      </c>
      <c r="O27">
        <f t="shared" si="3"/>
        <v>-0.0016703249307015386</v>
      </c>
      <c r="Q27" s="2">
        <f t="shared" si="4"/>
        <v>41386.38511</v>
      </c>
      <c r="S27">
        <f t="shared" si="5"/>
        <v>3.426052789053816E-07</v>
      </c>
    </row>
    <row r="28" spans="1:19" ht="12.75">
      <c r="A28" s="41" t="s">
        <v>55</v>
      </c>
      <c r="B28" s="42" t="s">
        <v>48</v>
      </c>
      <c r="C28" s="41">
        <v>56733.9612</v>
      </c>
      <c r="D28" s="41">
        <v>0.0004</v>
      </c>
      <c r="E28">
        <f t="shared" si="0"/>
        <v>3527.999058819709</v>
      </c>
      <c r="F28">
        <f t="shared" si="1"/>
        <v>3528</v>
      </c>
      <c r="G28">
        <f t="shared" si="2"/>
        <v>-0.0011599999997997656</v>
      </c>
      <c r="I28">
        <f t="shared" si="6"/>
        <v>-0.0011599999997997656</v>
      </c>
      <c r="O28">
        <f t="shared" si="3"/>
        <v>-0.001802778664875632</v>
      </c>
      <c r="Q28" s="2">
        <f t="shared" si="4"/>
        <v>41715.4612</v>
      </c>
      <c r="S28">
        <f t="shared" si="5"/>
        <v>4.131644122767129E-07</v>
      </c>
    </row>
    <row r="29" spans="1:19" ht="12.75">
      <c r="A29" s="41" t="s">
        <v>55</v>
      </c>
      <c r="B29" s="42" t="s">
        <v>48</v>
      </c>
      <c r="C29" s="41">
        <v>56738.8895</v>
      </c>
      <c r="D29" s="41">
        <v>0.0004</v>
      </c>
      <c r="E29">
        <f t="shared" si="0"/>
        <v>3531.9976957310146</v>
      </c>
      <c r="F29">
        <f t="shared" si="1"/>
        <v>3532</v>
      </c>
      <c r="G29">
        <f t="shared" si="2"/>
        <v>-0.0028400000010151416</v>
      </c>
      <c r="I29">
        <f t="shared" si="6"/>
        <v>-0.0028400000010151416</v>
      </c>
      <c r="O29">
        <f t="shared" si="3"/>
        <v>-0.0018047629904812364</v>
      </c>
      <c r="Q29" s="2">
        <f t="shared" si="4"/>
        <v>41720.3895</v>
      </c>
      <c r="S29">
        <f t="shared" si="5"/>
        <v>1.0717156679791769E-06</v>
      </c>
    </row>
    <row r="30" spans="1:19" ht="12.75">
      <c r="A30" s="41" t="s">
        <v>55</v>
      </c>
      <c r="B30" s="42" t="s">
        <v>56</v>
      </c>
      <c r="C30" s="41">
        <v>56746.9011</v>
      </c>
      <c r="D30" s="41">
        <v>0.0008</v>
      </c>
      <c r="E30">
        <f t="shared" si="0"/>
        <v>3538.4980060771054</v>
      </c>
      <c r="F30">
        <f t="shared" si="1"/>
        <v>3538.5</v>
      </c>
      <c r="G30">
        <f t="shared" si="2"/>
        <v>-0.0024574999988544732</v>
      </c>
      <c r="I30">
        <f t="shared" si="6"/>
        <v>-0.0024574999988544732</v>
      </c>
      <c r="O30">
        <f t="shared" si="3"/>
        <v>-0.0018079875195903437</v>
      </c>
      <c r="Q30" s="2">
        <f t="shared" si="4"/>
        <v>41728.4011</v>
      </c>
      <c r="S30">
        <f t="shared" si="5"/>
        <v>4.218664607198363E-07</v>
      </c>
    </row>
    <row r="31" spans="1:19" ht="12.75">
      <c r="A31" s="41" t="s">
        <v>55</v>
      </c>
      <c r="B31" s="42" t="s">
        <v>48</v>
      </c>
      <c r="C31" s="41">
        <v>56754.9128</v>
      </c>
      <c r="D31" s="41">
        <v>0.0006</v>
      </c>
      <c r="E31">
        <f t="shared" si="0"/>
        <v>3544.99839755942</v>
      </c>
      <c r="F31">
        <f t="shared" si="1"/>
        <v>3545</v>
      </c>
      <c r="G31">
        <f t="shared" si="2"/>
        <v>-0.0019749999992200173</v>
      </c>
      <c r="I31">
        <f t="shared" si="6"/>
        <v>-0.0019749999992200173</v>
      </c>
      <c r="O31">
        <f t="shared" si="3"/>
        <v>-0.0018112120486994507</v>
      </c>
      <c r="Q31" s="2">
        <f t="shared" si="4"/>
        <v>41736.4128</v>
      </c>
      <c r="S31">
        <f t="shared" si="5"/>
        <v>2.6826492735727586E-08</v>
      </c>
    </row>
    <row r="32" spans="1:19" ht="12.75">
      <c r="A32" s="41" t="s">
        <v>55</v>
      </c>
      <c r="B32" s="42" t="s">
        <v>48</v>
      </c>
      <c r="C32" s="41">
        <v>56764.7733</v>
      </c>
      <c r="D32" s="41">
        <v>0.0007</v>
      </c>
      <c r="E32">
        <f t="shared" si="0"/>
        <v>3552.998835695074</v>
      </c>
      <c r="F32">
        <f t="shared" si="1"/>
        <v>3553</v>
      </c>
      <c r="G32">
        <f t="shared" si="2"/>
        <v>-0.0014349999983096495</v>
      </c>
      <c r="I32">
        <f t="shared" si="6"/>
        <v>-0.0014349999983096495</v>
      </c>
      <c r="O32">
        <f t="shared" si="3"/>
        <v>-0.0018151806999106596</v>
      </c>
      <c r="Q32" s="2">
        <f t="shared" si="4"/>
        <v>41746.2733</v>
      </c>
      <c r="S32">
        <f t="shared" si="5"/>
        <v>1.4453736586983626E-07</v>
      </c>
    </row>
    <row r="33" spans="1:19" ht="12.75">
      <c r="A33" s="41" t="s">
        <v>55</v>
      </c>
      <c r="B33" s="42" t="s">
        <v>56</v>
      </c>
      <c r="C33" s="41">
        <v>56772.7835</v>
      </c>
      <c r="D33" s="41">
        <v>0.0013</v>
      </c>
      <c r="E33">
        <f t="shared" si="0"/>
        <v>3559.498010133913</v>
      </c>
      <c r="F33">
        <f t="shared" si="1"/>
        <v>3559.5</v>
      </c>
      <c r="G33">
        <f t="shared" si="2"/>
        <v>-0.002452500004437752</v>
      </c>
      <c r="I33">
        <f t="shared" si="6"/>
        <v>-0.002452500004437752</v>
      </c>
      <c r="O33">
        <f t="shared" si="3"/>
        <v>-0.0018184052290197666</v>
      </c>
      <c r="Q33" s="2">
        <f t="shared" si="4"/>
        <v>41754.2835</v>
      </c>
      <c r="S33">
        <f t="shared" si="5"/>
        <v>4.020761842123854E-07</v>
      </c>
    </row>
    <row r="34" spans="1:19" ht="12.75">
      <c r="A34" s="41" t="s">
        <v>55</v>
      </c>
      <c r="B34" s="42" t="s">
        <v>48</v>
      </c>
      <c r="C34" s="41">
        <v>56780.7956</v>
      </c>
      <c r="D34" s="41">
        <v>0.0003</v>
      </c>
      <c r="E34">
        <f t="shared" si="0"/>
        <v>3565.998726161158</v>
      </c>
      <c r="F34">
        <f t="shared" si="1"/>
        <v>3566</v>
      </c>
      <c r="G34">
        <f t="shared" si="2"/>
        <v>-0.0015700000003562309</v>
      </c>
      <c r="I34">
        <f t="shared" si="6"/>
        <v>-0.0015700000003562309</v>
      </c>
      <c r="O34">
        <f t="shared" si="3"/>
        <v>-0.0018216297581288739</v>
      </c>
      <c r="Q34" s="2">
        <f t="shared" si="4"/>
        <v>41762.2956</v>
      </c>
      <c r="S34">
        <f t="shared" si="5"/>
        <v>6.331753499671898E-08</v>
      </c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2022-11-18T03:13:25Z</dcterms:modified>
  <cp:category/>
  <cp:version/>
  <cp:contentType/>
  <cp:contentStatus/>
</cp:coreProperties>
</file>