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1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<sst xmlns="http://schemas.openxmlformats.org/spreadsheetml/2006/main" count="1341" uniqueCount="617">
  <si>
    <t>OEJV 0191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</si>
  <si>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</si>
  <si>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</si>
  <si>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</si>
  <si>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</si>
  <si>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</si>
  <si>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</si>
  <si>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</si>
  <si>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</si>
  <si>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</si>
  <si>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</si>
  <si>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</si>
  <si>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</si>
  <si>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</si>
  <si>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</si>
  <si>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</si>
  <si>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</si>
  <si>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</si>
  <si>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</si>
  <si>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</si>
  <si>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</si>
  <si>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</si>
  <si>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</si>
  <si>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</si>
  <si>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</si>
  <si>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</si>
  <si>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</si>
  <si>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</si>
  <si>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</si>
  <si>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</si>
  <si>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Bull.9</t>
  </si>
  <si>
    <t>B</t>
  </si>
  <si>
    <t>Peter H</t>
  </si>
  <si>
    <t>BBSAG Bull.10</t>
  </si>
  <si>
    <t>Germann R</t>
  </si>
  <si>
    <t>BBSAG Bull.11</t>
  </si>
  <si>
    <t>Diethelm R</t>
  </si>
  <si>
    <t>BBSAG Bull.28</t>
  </si>
  <si>
    <t>BBSAG Bull.29</t>
  </si>
  <si>
    <t>BBSAG Bull.30</t>
  </si>
  <si>
    <t>BBSAG Bull.44</t>
  </si>
  <si>
    <t>BBSAG Bull.45</t>
  </si>
  <si>
    <t>phe</t>
  </si>
  <si>
    <t>IBVS 2545</t>
  </si>
  <si>
    <t>K</t>
  </si>
  <si>
    <t>v</t>
  </si>
  <si>
    <t>BAV-M 43</t>
  </si>
  <si>
    <t>BBSAG Bull.89</t>
  </si>
  <si>
    <t>BAAVSS 72,22</t>
  </si>
  <si>
    <t>phe  V</t>
  </si>
  <si>
    <t>IBVS 4399</t>
  </si>
  <si>
    <t>phe  B</t>
  </si>
  <si>
    <t>EA/AR/RS</t>
  </si>
  <si>
    <t>IBVS 0111</t>
  </si>
  <si>
    <t>IBVS 0530</t>
  </si>
  <si>
    <t>IBVS 0844</t>
  </si>
  <si>
    <t>I</t>
  </si>
  <si>
    <t>IBVS 1379</t>
  </si>
  <si>
    <t>IBVS 2189</t>
  </si>
  <si>
    <t># of data points:</t>
  </si>
  <si>
    <t>Z Her / GSC 01553-01449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</si>
  <si>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</si>
  <si>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</si>
  <si>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</si>
  <si>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</si>
  <si>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</si>
  <si>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</si>
  <si>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1964AJ.....69..316F</t>
  </si>
  <si>
    <t>?</t>
  </si>
  <si>
    <t>Add cycle</t>
  </si>
  <si>
    <t>Old Cycle</t>
  </si>
  <si>
    <t>PE</t>
  </si>
  <si>
    <t>II</t>
  </si>
  <si>
    <t>JAVSO..38...85</t>
  </si>
  <si>
    <t>2013JAVSO..41..122</t>
  </si>
  <si>
    <t>IBVS 6149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</si>
  <si>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</si>
  <si>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</si>
  <si>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</si>
  <si>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</si>
  <si>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</si>
  <si>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</si>
  <si>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</si>
  <si>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</si>
  <si>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</si>
  <si>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</si>
  <si>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</si>
  <si>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</si>
  <si>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2410790.464 </t>
  </si>
  <si>
    <t> 01.06.1888 23:08 </t>
  </si>
  <si>
    <t> -0.006 </t>
  </si>
  <si>
    <t>V </t>
  </si>
  <si>
    <t> E.Hartwig </t>
  </si>
  <si>
    <t> AN 136.203 </t>
  </si>
  <si>
    <t>2412012.250 </t>
  </si>
  <si>
    <t> 06.10.1891 18:00 </t>
  </si>
  <si>
    <t> -0.019 </t>
  </si>
  <si>
    <t>2412040.170 </t>
  </si>
  <si>
    <t> 03.11.1891 16:04 </t>
  </si>
  <si>
    <t> -0.049 </t>
  </si>
  <si>
    <t>2412978.474 </t>
  </si>
  <si>
    <t> 29.05.1894 23:22 </t>
  </si>
  <si>
    <t> -0.055 </t>
  </si>
  <si>
    <t>2413046.455 </t>
  </si>
  <si>
    <t> 05.08.1894 22:55 </t>
  </si>
  <si>
    <t> 0.049 </t>
  </si>
  <si>
    <t>2413082.366 </t>
  </si>
  <si>
    <t> 10.09.1894 20:47 </t>
  </si>
  <si>
    <t> 0.024 </t>
  </si>
  <si>
    <t>2413090.360 </t>
  </si>
  <si>
    <t> 18.09.1894 20:38 </t>
  </si>
  <si>
    <t> 0.033 </t>
  </si>
  <si>
    <t> V.Gruss </t>
  </si>
  <si>
    <t> AJ 15.91 </t>
  </si>
  <si>
    <t> A.Pannekoek </t>
  </si>
  <si>
    <t> AN 136.222 </t>
  </si>
  <si>
    <t>2413094.346 </t>
  </si>
  <si>
    <t> 22.09.1894 20:18 </t>
  </si>
  <si>
    <t> 0.026 </t>
  </si>
  <si>
    <t> J.Plassmann </t>
  </si>
  <si>
    <t> AN 136.334 </t>
  </si>
  <si>
    <t>2413094.355 </t>
  </si>
  <si>
    <t> 22.09.1894 20:31 </t>
  </si>
  <si>
    <t> 0.035 </t>
  </si>
  <si>
    <t>2413102.333 </t>
  </si>
  <si>
    <t> 30.09.1894 19:59 </t>
  </si>
  <si>
    <t> 0.027 </t>
  </si>
  <si>
    <t>2413102.356 </t>
  </si>
  <si>
    <t> 30.09.1894 20:32 </t>
  </si>
  <si>
    <t> 0.050 </t>
  </si>
  <si>
    <t> E.Lindemann </t>
  </si>
  <si>
    <t> AN 137.10 </t>
  </si>
  <si>
    <t>2413106.338 </t>
  </si>
  <si>
    <t> 04.10.1894 20:06 </t>
  </si>
  <si>
    <t> 0.039 </t>
  </si>
  <si>
    <t>2413122.275 </t>
  </si>
  <si>
    <t> 20.10.1894 18:36 </t>
  </si>
  <si>
    <t> 0.005 </t>
  </si>
  <si>
    <t>2413307.806 </t>
  </si>
  <si>
    <t> 24.04.1895 07:20 </t>
  </si>
  <si>
    <t> -0.129 </t>
  </si>
  <si>
    <t>P </t>
  </si>
  <si>
    <t> P.S.Yendell </t>
  </si>
  <si>
    <t> AJ 16.46 </t>
  </si>
  <si>
    <t>2413359.773 </t>
  </si>
  <si>
    <t> 15.06.1895 06:33 </t>
  </si>
  <si>
    <t> -0.069 </t>
  </si>
  <si>
    <t>2413403.651 </t>
  </si>
  <si>
    <t> 29.07.1895 03:37 </t>
  </si>
  <si>
    <t> -0.112 </t>
  </si>
  <si>
    <t>2413405.735 </t>
  </si>
  <si>
    <t> 31.07.1895 05:38 </t>
  </si>
  <si>
    <t> -0.024 </t>
  </si>
  <si>
    <t>2413411.669 </t>
  </si>
  <si>
    <t> 06.08.1895 04:03 </t>
  </si>
  <si>
    <t> -0.079 </t>
  </si>
  <si>
    <t>2413431.612 </t>
  </si>
  <si>
    <t> 26.08.1895 02:41 </t>
  </si>
  <si>
    <t> -0.100 </t>
  </si>
  <si>
    <t>2413439.582 </t>
  </si>
  <si>
    <t> 03.09.1895 01:58 </t>
  </si>
  <si>
    <t> -0.116 </t>
  </si>
  <si>
    <t>2413441.665 </t>
  </si>
  <si>
    <t> 05.09.1895 03:57 </t>
  </si>
  <si>
    <t> -0.029 </t>
  </si>
  <si>
    <t>2413445.635 </t>
  </si>
  <si>
    <t> 09.09.1895 03:14 </t>
  </si>
  <si>
    <t> -0.052 </t>
  </si>
  <si>
    <t>2413447.566 </t>
  </si>
  <si>
    <t> 11.09.1895 01:35 </t>
  </si>
  <si>
    <t> -0.118 </t>
  </si>
  <si>
    <t>2413457.607 </t>
  </si>
  <si>
    <t> 21.09.1895 02:34 </t>
  </si>
  <si>
    <t> -0.059 </t>
  </si>
  <si>
    <t>2413459.561 </t>
  </si>
  <si>
    <t> 23.09.1895 01:27 </t>
  </si>
  <si>
    <t> -0.101 </t>
  </si>
  <si>
    <t>2413461.591 </t>
  </si>
  <si>
    <t> 25.09.1895 02:11 </t>
  </si>
  <si>
    <t> -0.067 </t>
  </si>
  <si>
    <t>2414160.424 </t>
  </si>
  <si>
    <t> 23.08.1897 22:10 </t>
  </si>
  <si>
    <t> N.C.Duner </t>
  </si>
  <si>
    <t> AJ 18.105 </t>
  </si>
  <si>
    <t>2414162.354 </t>
  </si>
  <si>
    <t> 25.08.1897 20:29 </t>
  </si>
  <si>
    <t> -0.042 </t>
  </si>
  <si>
    <t>2414178.334 </t>
  </si>
  <si>
    <t> 10.09.1897 20:00 </t>
  </si>
  <si>
    <t> -0.033 </t>
  </si>
  <si>
    <t>2414202.296 </t>
  </si>
  <si>
    <t> 04.10.1897 19:06 </t>
  </si>
  <si>
    <t> -0.028 </t>
  </si>
  <si>
    <t>2414222.238 </t>
  </si>
  <si>
    <t> 24.10.1897 17:42 </t>
  </si>
  <si>
    <t> -0.050 </t>
  </si>
  <si>
    <t>2417378.621 </t>
  </si>
  <si>
    <t> 17.06.1906 02:54 </t>
  </si>
  <si>
    <t> 0.018 </t>
  </si>
  <si>
    <t> A.A.Nijland </t>
  </si>
  <si>
    <t> AN 203.395 </t>
  </si>
  <si>
    <t>2417438.519 </t>
  </si>
  <si>
    <t> 16.08.1906 00:27 </t>
  </si>
  <si>
    <t>2418061.371 </t>
  </si>
  <si>
    <t> 29.04.1908 20:54 </t>
  </si>
  <si>
    <t> -0.002 </t>
  </si>
  <si>
    <t>2418508.571 </t>
  </si>
  <si>
    <t> 21.07.1909 01:42 </t>
  </si>
  <si>
    <t> 0.004 </t>
  </si>
  <si>
    <t>2418528.538 </t>
  </si>
  <si>
    <t> 10.08.1909 00:54 </t>
  </si>
  <si>
    <t> 0.007 </t>
  </si>
  <si>
    <t>2419546.710 </t>
  </si>
  <si>
    <t> 24.05.1912 05:02 </t>
  </si>
  <si>
    <t> 0.013 </t>
  </si>
  <si>
    <t>2419582.61 </t>
  </si>
  <si>
    <t> 29.06.1912 02:38 </t>
  </si>
  <si>
    <t> -0.02 </t>
  </si>
  <si>
    <t> R.Lehnert </t>
  </si>
  <si>
    <t> AN 194.165 </t>
  </si>
  <si>
    <t>2419598.59 </t>
  </si>
  <si>
    <t> 15.07.1912 02:09 </t>
  </si>
  <si>
    <t> -0.01 </t>
  </si>
  <si>
    <t>2419650.520 </t>
  </si>
  <si>
    <t> 05.09.1912 00:28 </t>
  </si>
  <si>
    <t> 0.010 </t>
  </si>
  <si>
    <t>2419666.47 </t>
  </si>
  <si>
    <t> 20.09.1912 23:16 </t>
  </si>
  <si>
    <t>2419686.454 </t>
  </si>
  <si>
    <t> 10.10.1912 22:53 </t>
  </si>
  <si>
    <t> 0.008 </t>
  </si>
  <si>
    <t>2420241.459 </t>
  </si>
  <si>
    <t> 18.04.1914 23:00 </t>
  </si>
  <si>
    <t>2420333.305 </t>
  </si>
  <si>
    <t> 19.07.1914 19:19 </t>
  </si>
  <si>
    <t> 0.025 </t>
  </si>
  <si>
    <t>2423587.414 </t>
  </si>
  <si>
    <t> 16.06.1923 21:56 </t>
  </si>
  <si>
    <t> -0.005 </t>
  </si>
  <si>
    <t> J.Gadomski </t>
  </si>
  <si>
    <t> CRAC 19 </t>
  </si>
  <si>
    <t>2425807.418 </t>
  </si>
  <si>
    <t> 14.07.1929 22:01 </t>
  </si>
  <si>
    <t> F.de Roy </t>
  </si>
  <si>
    <t> AAC 1.97 </t>
  </si>
  <si>
    <t>2425811.405 </t>
  </si>
  <si>
    <t> 18.07.1929 21:43 </t>
  </si>
  <si>
    <t> -0.008 </t>
  </si>
  <si>
    <t> J.Mergentaler </t>
  </si>
  <si>
    <t> AAC 1.93 </t>
  </si>
  <si>
    <t>2425827.372 </t>
  </si>
  <si>
    <t> 03.08.1929 20:55 </t>
  </si>
  <si>
    <t> -0.012 </t>
  </si>
  <si>
    <t> P.Parenago </t>
  </si>
  <si>
    <t> AN 238.209 </t>
  </si>
  <si>
    <t>2425855.326 </t>
  </si>
  <si>
    <t> 31.08.1929 19:49 </t>
  </si>
  <si>
    <t> J.Pagaczewski </t>
  </si>
  <si>
    <t> COVS </t>
  </si>
  <si>
    <t>2425891.266 </t>
  </si>
  <si>
    <t> 06.10.1929 18:23 </t>
  </si>
  <si>
    <t>2426873.492 </t>
  </si>
  <si>
    <t> 14.06.1932 23:48 </t>
  </si>
  <si>
    <t> -0.007 </t>
  </si>
  <si>
    <t> K.Himpel </t>
  </si>
  <si>
    <t> AN 261.255 </t>
  </si>
  <si>
    <t>2427903.628 </t>
  </si>
  <si>
    <t> 11.04.1935 03:04 </t>
  </si>
  <si>
    <t> -0.016 </t>
  </si>
  <si>
    <t> F.Lause </t>
  </si>
  <si>
    <t> AN 259.190 </t>
  </si>
  <si>
    <t>2427943.555 </t>
  </si>
  <si>
    <t> 21.05.1935 01:19 </t>
  </si>
  <si>
    <t> -0.017 </t>
  </si>
  <si>
    <t>2427967.514 </t>
  </si>
  <si>
    <t> 14.06.1935 00:20 </t>
  </si>
  <si>
    <t> -0.015 </t>
  </si>
  <si>
    <t>2427979.502 </t>
  </si>
  <si>
    <t> 26.06.1935 00:02 </t>
  </si>
  <si>
    <t>2427995.470 </t>
  </si>
  <si>
    <t> 11.07.1935 23:16 </t>
  </si>
  <si>
    <t>2428003.448 </t>
  </si>
  <si>
    <t> 19.07.1935 22:45 </t>
  </si>
  <si>
    <t>2428015.425 </t>
  </si>
  <si>
    <t> 31.07.1935 22:12 </t>
  </si>
  <si>
    <t>2428023.412 </t>
  </si>
  <si>
    <t> 08.08.1935 21:53 </t>
  </si>
  <si>
    <t>2428035.394 </t>
  </si>
  <si>
    <t> 20.08.1935 21:27 </t>
  </si>
  <si>
    <t> -0.013 </t>
  </si>
  <si>
    <t>2428075.305 </t>
  </si>
  <si>
    <t> 29.09.1935 19:19 </t>
  </si>
  <si>
    <t> -0.030 </t>
  </si>
  <si>
    <t>2428087.308 </t>
  </si>
  <si>
    <t> 11.10.1935 19:23 </t>
  </si>
  <si>
    <t>2428095.295 </t>
  </si>
  <si>
    <t> 19.10.1935 19:04 </t>
  </si>
  <si>
    <t> -0.004 </t>
  </si>
  <si>
    <t>2428131.562 </t>
  </si>
  <si>
    <t> 25.11.1935 01:29 </t>
  </si>
  <si>
    <t> 0.328 </t>
  </si>
  <si>
    <t> S.Gaposchkin </t>
  </si>
  <si>
    <t> HA 113.74 </t>
  </si>
  <si>
    <t>2433801.003 </t>
  </si>
  <si>
    <t> 03.06.1951 12:04 </t>
  </si>
  <si>
    <t> -0.018 </t>
  </si>
  <si>
    <t>E </t>
  </si>
  <si>
    <t> R.L.Baglow </t>
  </si>
  <si>
    <t> PDDO 2/1 </t>
  </si>
  <si>
    <t>2433848.913 </t>
  </si>
  <si>
    <t> 21.07.1951 09:54 </t>
  </si>
  <si>
    <t> -0.022 </t>
  </si>
  <si>
    <t> Popper (Szafran.) </t>
  </si>
  <si>
    <t> AA 12.184 </t>
  </si>
  <si>
    <t>2433852.9058 </t>
  </si>
  <si>
    <t> 25.07.1951 09:44 </t>
  </si>
  <si>
    <t> -0.0215 </t>
  </si>
  <si>
    <t> D.M.Popper </t>
  </si>
  <si>
    <t> APJ 124.196 </t>
  </si>
  <si>
    <t>2434503.735 </t>
  </si>
  <si>
    <t> 06.05.1953 05:38 </t>
  </si>
  <si>
    <t> -0.020 </t>
  </si>
  <si>
    <t> W.S.Fitch </t>
  </si>
  <si>
    <t> AJ 69.316 </t>
  </si>
  <si>
    <t>2434607.526 </t>
  </si>
  <si>
    <t> 18.08.1953 00:37 </t>
  </si>
  <si>
    <t> H.Busch </t>
  </si>
  <si>
    <t> MVS 243 </t>
  </si>
  <si>
    <t>2437406.540 </t>
  </si>
  <si>
    <t> 17.04.1961 00:57 </t>
  </si>
  <si>
    <t> 0.014 </t>
  </si>
  <si>
    <t> H.Huth </t>
  </si>
  <si>
    <t> MVS 2.123 </t>
  </si>
  <si>
    <t>2438931.752 </t>
  </si>
  <si>
    <t> 20.06.1965 06:02 </t>
  </si>
  <si>
    <t> -0.027 </t>
  </si>
  <si>
    <t> D.Williams </t>
  </si>
  <si>
    <t>IBVS 111 </t>
  </si>
  <si>
    <t>2438967.680 </t>
  </si>
  <si>
    <t> 26.07.1965 04:19 </t>
  </si>
  <si>
    <t> -0.034 </t>
  </si>
  <si>
    <t>2438971.684 </t>
  </si>
  <si>
    <t> 30.07.1965 04:24 </t>
  </si>
  <si>
    <t> -0.023 </t>
  </si>
  <si>
    <t>2440740.4884 </t>
  </si>
  <si>
    <t> 02.06.1970 23:43 </t>
  </si>
  <si>
    <t> -0.0322 </t>
  </si>
  <si>
    <t> H.Karacan </t>
  </si>
  <si>
    <t>IBVS 530 </t>
  </si>
  <si>
    <t>2440752.4671 </t>
  </si>
  <si>
    <t> 14.06.1970 23:12 </t>
  </si>
  <si>
    <t> -0.0320 </t>
  </si>
  <si>
    <t>2440772.4314 </t>
  </si>
  <si>
    <t> 04.07.1970 22:21 </t>
  </si>
  <si>
    <t> -0.0317 </t>
  </si>
  <si>
    <t> O.Demircan </t>
  </si>
  <si>
    <t>2440816.3533 </t>
  </si>
  <si>
    <t> 17.08.1970 20:28 </t>
  </si>
  <si>
    <t> -0.0307 </t>
  </si>
  <si>
    <t>2440832.3241 </t>
  </si>
  <si>
    <t> 02.09.1970 19:46 </t>
  </si>
  <si>
    <t> -0.0311 </t>
  </si>
  <si>
    <t> H.Donmez </t>
  </si>
  <si>
    <t>2441111.8211 </t>
  </si>
  <si>
    <t> 09.06.1971 07:42 </t>
  </si>
  <si>
    <t> -0.0306 </t>
  </si>
  <si>
    <t> R.Niehaus </t>
  </si>
  <si>
    <t>IBVS 844 </t>
  </si>
  <si>
    <t>2441794.596 </t>
  </si>
  <si>
    <t> 22.04.1973 02:18 </t>
  </si>
  <si>
    <t> -0.026 </t>
  </si>
  <si>
    <t> K.Locher </t>
  </si>
  <si>
    <t> BBS 9 </t>
  </si>
  <si>
    <t>2441806.561 </t>
  </si>
  <si>
    <t> 04.05.1973 01:27 </t>
  </si>
  <si>
    <t> -0.039 </t>
  </si>
  <si>
    <t>2441814.551 </t>
  </si>
  <si>
    <t> 12.05.1973 01:13 </t>
  </si>
  <si>
    <t> -0.035 </t>
  </si>
  <si>
    <t>2441830.522 </t>
  </si>
  <si>
    <t> 28.05.1973 00:31 </t>
  </si>
  <si>
    <t>2441850.477 </t>
  </si>
  <si>
    <t> 16.06.1973 23:26 </t>
  </si>
  <si>
    <t> -0.044 </t>
  </si>
  <si>
    <t> H.Peter </t>
  </si>
  <si>
    <t> BBS 10 </t>
  </si>
  <si>
    <t>2441850.493 </t>
  </si>
  <si>
    <t> 16.06.1973 23:49 </t>
  </si>
  <si>
    <t>2441870.447 </t>
  </si>
  <si>
    <t> 06.07.1973 22:43 </t>
  </si>
  <si>
    <t> -0.038 </t>
  </si>
  <si>
    <t> T.Wesselink </t>
  </si>
  <si>
    <t>IBVS 1800 </t>
  </si>
  <si>
    <t>2441874.429 </t>
  </si>
  <si>
    <t> 10.07.1973 22:17 </t>
  </si>
  <si>
    <t>2441894.414 </t>
  </si>
  <si>
    <t> 30.07.1973 21:56 </t>
  </si>
  <si>
    <t> R.Germann </t>
  </si>
  <si>
    <t>2441894.427 </t>
  </si>
  <si>
    <t> 30.07.1973 22:14 </t>
  </si>
  <si>
    <t>2441894.428 </t>
  </si>
  <si>
    <t> 30.07.1973 22:16 </t>
  </si>
  <si>
    <t> -0.014 </t>
  </si>
  <si>
    <t>2441910.376 </t>
  </si>
  <si>
    <t> 15.08.1973 21:01 </t>
  </si>
  <si>
    <t> -0.037 </t>
  </si>
  <si>
    <t> BBS 11 </t>
  </si>
  <si>
    <t>2441910.384 </t>
  </si>
  <si>
    <t> 15.08.1973 21:12 </t>
  </si>
  <si>
    <t>2441918.364 </t>
  </si>
  <si>
    <t> 23.08.1973 20:44 </t>
  </si>
  <si>
    <t> R.Diethelm </t>
  </si>
  <si>
    <t>2441934.330 </t>
  </si>
  <si>
    <t> 08.09.1973 19:55 </t>
  </si>
  <si>
    <t> -0.040 </t>
  </si>
  <si>
    <t>2441938.311 </t>
  </si>
  <si>
    <t> 12.09.1973 19:27 </t>
  </si>
  <si>
    <t>2441938.331 </t>
  </si>
  <si>
    <t> 12.09.1973 19:56 </t>
  </si>
  <si>
    <t> -0.032 </t>
  </si>
  <si>
    <t>2442217.8226 </t>
  </si>
  <si>
    <t> 19.06.1974 07:44 </t>
  </si>
  <si>
    <t> -0.0369 </t>
  </si>
  <si>
    <t> D.J.Barlow </t>
  </si>
  <si>
    <t>IBVS 1379 </t>
  </si>
  <si>
    <t>2442908.580 </t>
  </si>
  <si>
    <t> 10.05.1976 01:55 </t>
  </si>
  <si>
    <t> BBS 28 </t>
  </si>
  <si>
    <t>2442948.507 </t>
  </si>
  <si>
    <t> 19.06.1976 00:10 </t>
  </si>
  <si>
    <t> -0.036 </t>
  </si>
  <si>
    <t> T.Brelstaff </t>
  </si>
  <si>
    <t> VSSC 58.17 </t>
  </si>
  <si>
    <t>2442948.513 </t>
  </si>
  <si>
    <t> 19.06.1976 00:18 </t>
  </si>
  <si>
    <t>2442964.494 </t>
  </si>
  <si>
    <t> 04.07.1976 23:51 </t>
  </si>
  <si>
    <t> -0.021 </t>
  </si>
  <si>
    <t> BBS 29 </t>
  </si>
  <si>
    <t>2442976.461 </t>
  </si>
  <si>
    <t> 16.07.1976 23:03 </t>
  </si>
  <si>
    <t> M.D.Taylor </t>
  </si>
  <si>
    <t>2442988.435 </t>
  </si>
  <si>
    <t> 28.07.1976 22:26 </t>
  </si>
  <si>
    <t>2442988.438 </t>
  </si>
  <si>
    <t> 28.07.1976 22:30 </t>
  </si>
  <si>
    <t>2442988.458 </t>
  </si>
  <si>
    <t> 28.07.1976 22:59 </t>
  </si>
  <si>
    <t>2442992.428 </t>
  </si>
  <si>
    <t> 01.08.1976 22:16 </t>
  </si>
  <si>
    <t>2442996.430 </t>
  </si>
  <si>
    <t> 05.08.1976 22:19 </t>
  </si>
  <si>
    <t>2442996.438 </t>
  </si>
  <si>
    <t> 05.08.1976 22:30 </t>
  </si>
  <si>
    <t>2443012.403 </t>
  </si>
  <si>
    <t> 21.08.1976 21:40 </t>
  </si>
  <si>
    <t> -0.025 </t>
  </si>
  <si>
    <t>2443016.366 </t>
  </si>
  <si>
    <t> 25.08.1976 20:47 </t>
  </si>
  <si>
    <t>2443016.387 </t>
  </si>
  <si>
    <t> 25.08.1976 21:17 </t>
  </si>
  <si>
    <t>2443016.409 </t>
  </si>
  <si>
    <t> 25.08.1976 21:48 </t>
  </si>
  <si>
    <t>2443028.366 </t>
  </si>
  <si>
    <t> 06.09.1976 20:47 </t>
  </si>
  <si>
    <t> BBS 30 </t>
  </si>
  <si>
    <t>2443048.322 </t>
  </si>
  <si>
    <t> 26.09.1976 19:43 </t>
  </si>
  <si>
    <t> -0.041 </t>
  </si>
  <si>
    <t>2444066.4887 </t>
  </si>
  <si>
    <t> 11.07.1979 23:43 </t>
  </si>
  <si>
    <t> -0.0407 </t>
  </si>
  <si>
    <t> Z.Tunca </t>
  </si>
  <si>
    <t>IBVS 2189 </t>
  </si>
  <si>
    <t>2444070.4841 </t>
  </si>
  <si>
    <t> 15.07.1979 23:37 </t>
  </si>
  <si>
    <t> -0.0382 </t>
  </si>
  <si>
    <t> O.Tümer </t>
  </si>
  <si>
    <t>2444078.4706 </t>
  </si>
  <si>
    <t> 23.07.1979 23:17 </t>
  </si>
  <si>
    <t> -0.0373 </t>
  </si>
  <si>
    <t> M.Kurutac </t>
  </si>
  <si>
    <t>2444082.476 </t>
  </si>
  <si>
    <t> 27.07.1979 23:25 </t>
  </si>
  <si>
    <t> BBS 44 </t>
  </si>
  <si>
    <t>2444090.447 </t>
  </si>
  <si>
    <t> 04.08.1979 22:43 </t>
  </si>
  <si>
    <t>2444092.4453 </t>
  </si>
  <si>
    <t> 06.08.1979 22:41 </t>
  </si>
  <si>
    <t> -0.0374 </t>
  </si>
  <si>
    <t> C.Ibanoglu </t>
  </si>
  <si>
    <t>2444106.4237 </t>
  </si>
  <si>
    <t> 20.08.1979 22:10 </t>
  </si>
  <si>
    <t> -0.0338 </t>
  </si>
  <si>
    <t>2444114.398 </t>
  </si>
  <si>
    <t> 28.08.1979 21:33 </t>
  </si>
  <si>
    <t> -0.045 </t>
  </si>
  <si>
    <t>2444114.419 </t>
  </si>
  <si>
    <t> 28.08.1979 22:03 </t>
  </si>
  <si>
    <t> VSSC 59.18 </t>
  </si>
  <si>
    <t>2444122.393 </t>
  </si>
  <si>
    <t> 05.09.1979 21:25 </t>
  </si>
  <si>
    <t> BBS 45 </t>
  </si>
  <si>
    <t>2444130.379 </t>
  </si>
  <si>
    <t> 13.09.1979 21:05 </t>
  </si>
  <si>
    <t>2444146.374 </t>
  </si>
  <si>
    <t> 29.09.1979 20:58 </t>
  </si>
  <si>
    <t>2444413.8677 </t>
  </si>
  <si>
    <t> 23.06.1980 08:49 </t>
  </si>
  <si>
    <t> -0.0360 </t>
  </si>
  <si>
    <t> P.A.Delaney </t>
  </si>
  <si>
    <t>IBVS 2545 </t>
  </si>
  <si>
    <t>2444433.8286 </t>
  </si>
  <si>
    <t> 13.07.1980 07:53 </t>
  </si>
  <si>
    <t> -0.0392 </t>
  </si>
  <si>
    <t>2446286.499 </t>
  </si>
  <si>
    <t> 08.08.1985 23:58 </t>
  </si>
  <si>
    <t> J.Schmidt </t>
  </si>
  <si>
    <t>BAVM 43 </t>
  </si>
  <si>
    <t>2447332.603 </t>
  </si>
  <si>
    <t> 20.06.1988 02:28 </t>
  </si>
  <si>
    <t> -0.043 </t>
  </si>
  <si>
    <t> G.Samolyk </t>
  </si>
  <si>
    <t> AOEB 11 </t>
  </si>
  <si>
    <t>2447368.531 </t>
  </si>
  <si>
    <t> 26.07.1988 00:44 </t>
  </si>
  <si>
    <t> BBS 89 </t>
  </si>
  <si>
    <t>2447388.494 </t>
  </si>
  <si>
    <t> 14.08.1988 23:51 </t>
  </si>
  <si>
    <t> -0.051 </t>
  </si>
  <si>
    <t> G.Kirby </t>
  </si>
  <si>
    <t> VSSC 72.26 </t>
  </si>
  <si>
    <t>2448486.524 </t>
  </si>
  <si>
    <t> 18.08.1991 00:34 </t>
  </si>
  <si>
    <t> A.Filho </t>
  </si>
  <si>
    <t>2449480.748 </t>
  </si>
  <si>
    <t> 08.05.1994 05:57 </t>
  </si>
  <si>
    <t>2449500.702 </t>
  </si>
  <si>
    <t> 28.05.1994 04:50 </t>
  </si>
  <si>
    <t>2450247.3554 </t>
  </si>
  <si>
    <t> 12.06.1996 20:31 </t>
  </si>
  <si>
    <t> -0.0404 </t>
  </si>
  <si>
    <t>G</t>
  </si>
  <si>
    <t> B.Albayrak et al. </t>
  </si>
  <si>
    <t>IBVS 4399 </t>
  </si>
  <si>
    <t>2450247.3567 </t>
  </si>
  <si>
    <t> 12.06.1996 20:33 </t>
  </si>
  <si>
    <t> -0.0391 </t>
  </si>
  <si>
    <t>2450578.750 </t>
  </si>
  <si>
    <t> 10.05.1997 06:00 </t>
  </si>
  <si>
    <t>2450634.647 </t>
  </si>
  <si>
    <t> 05.07.1997 03:31 </t>
  </si>
  <si>
    <t>C </t>
  </si>
  <si>
    <t>ns</t>
  </si>
  <si>
    <t> S.Cook </t>
  </si>
  <si>
    <t>2451301.457 </t>
  </si>
  <si>
    <t> 02.05.1999 22:58 </t>
  </si>
  <si>
    <t> R.Meyer </t>
  </si>
  <si>
    <t>BAVM 122 </t>
  </si>
  <si>
    <t>2451732.6854 </t>
  </si>
  <si>
    <t> 07.07.2000 04:26 </t>
  </si>
  <si>
    <t> -0.0348 </t>
  </si>
  <si>
    <t>2452407.449 </t>
  </si>
  <si>
    <t> 12.05.2002 22:46 </t>
  </si>
  <si>
    <t> -0.056 </t>
  </si>
  <si>
    <t> W.Proksch </t>
  </si>
  <si>
    <t>BAVM 154 </t>
  </si>
  <si>
    <t>2452415.446 </t>
  </si>
  <si>
    <t> 20.05.2002 22:42 </t>
  </si>
  <si>
    <t>2452810.7401 </t>
  </si>
  <si>
    <t> 20.06.2003 05:45 </t>
  </si>
  <si>
    <t>2453202.0409 </t>
  </si>
  <si>
    <t> 15.07.2004 12:58 </t>
  </si>
  <si>
    <t> -0.0326 </t>
  </si>
  <si>
    <t> Nakajima </t>
  </si>
  <si>
    <t>VSB 43 </t>
  </si>
  <si>
    <t>2453884.8099 </t>
  </si>
  <si>
    <t> 29.05.2006 07:26 </t>
  </si>
  <si>
    <t> -0.0337 </t>
  </si>
  <si>
    <t>2453932.7240 </t>
  </si>
  <si>
    <t> 16.07.2006 05:22 </t>
  </si>
  <si>
    <t> -0.0333 </t>
  </si>
  <si>
    <t>2454248.156 </t>
  </si>
  <si>
    <t> 27.05.2007 15:44 </t>
  </si>
  <si>
    <t> K.Kanai </t>
  </si>
  <si>
    <t>VSB 46 </t>
  </si>
  <si>
    <t>2454655.4222 </t>
  </si>
  <si>
    <t> 07.07.2008 22:07 </t>
  </si>
  <si>
    <t>-I</t>
  </si>
  <si>
    <t> P.Frank </t>
  </si>
  <si>
    <t>BAVM 203 </t>
  </si>
  <si>
    <t>2455018.7701 </t>
  </si>
  <si>
    <t> 06.07.2009 06:28 </t>
  </si>
  <si>
    <t>10502</t>
  </si>
  <si>
    <t> -0.0309 </t>
  </si>
  <si>
    <t> JAAVSO 38;85 </t>
  </si>
  <si>
    <t>2455426.0466 </t>
  </si>
  <si>
    <t> 17.08.2010 13:07 </t>
  </si>
  <si>
    <t>10604</t>
  </si>
  <si>
    <t> -0.0208 </t>
  </si>
  <si>
    <t>cG</t>
  </si>
  <si>
    <t> K.Hirosawa </t>
  </si>
  <si>
    <t>VSB 51 </t>
  </si>
  <si>
    <t>2456076.8685 </t>
  </si>
  <si>
    <t> 29.05.2012 08:50 </t>
  </si>
  <si>
    <t>10767</t>
  </si>
  <si>
    <t> -0.0265 </t>
  </si>
  <si>
    <t> JAAVSO 41;122 </t>
  </si>
  <si>
    <t>2456887.4118 </t>
  </si>
  <si>
    <t> 17.08.2014 21:52 </t>
  </si>
  <si>
    <t>10970</t>
  </si>
  <si>
    <t> -0.0232 </t>
  </si>
  <si>
    <t> F.Agerer </t>
  </si>
  <si>
    <t>BAVM 238 </t>
  </si>
  <si>
    <t>OEJV 0181</t>
  </si>
  <si>
    <t>BAD?</t>
  </si>
  <si>
    <t>JAVSO..43..238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</si>
</sst>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7" applyFill="1" applyBorder="1" applyAlignment="1" applyProtection="1">
      <alignment horizontal="right" vertical="top" wrapText="1"/>
      <protection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8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8" fillId="0" borderId="0" xfId="61" applyFont="1" applyAlignment="1">
      <alignment horizontal="left"/>
      <protection/>
    </xf>
    <xf numFmtId="0" fontId="29" fillId="0" borderId="10" xfId="0" applyFont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7" fillId="0" borderId="0" xfId="62" applyFont="1" applyAlignment="1">
      <alignment horizontal="left"/>
      <protection/>
    </xf>
    <xf numFmtId="0" fontId="11" fillId="0" borderId="0" xfId="62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 Her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525"/>
          <c:w val="0.909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A!$D$21:$D$159</c:f>
                <c:numCache>
                  <c:ptCount val="13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</c:numCache>
              </c:numRef>
            </c:plus>
            <c:minus>
              <c:numRef>
                <c:f>A!$D$21:$D$159</c:f>
                <c:numCache>
                  <c:ptCount val="13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0.0008</c:v>
                  </c:pt>
                  <c:pt idx="51">
                    <c:v>0.0008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0.0003</c:v>
                  </c:pt>
                  <c:pt idx="58">
                    <c:v>0.0005</c:v>
                  </c:pt>
                  <c:pt idx="59">
                    <c:v>0.014</c:v>
                  </c:pt>
                  <c:pt idx="60">
                    <c:v>0.0025</c:v>
                  </c:pt>
                  <c:pt idx="61">
                    <c:v>0.0007</c:v>
                  </c:pt>
                  <c:pt idx="62">
                    <c:v>0.02</c:v>
                  </c:pt>
                  <c:pt idx="63">
                    <c:v>0.008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39336418"/>
        <c:axId val="18483443"/>
      </c:scatterChart>
      <c:valAx>
        <c:axId val="393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3443"/>
        <c:crosses val="autoZero"/>
        <c:crossBetween val="midCat"/>
        <c:dispUnits/>
      </c:valAx>
      <c:valAx>
        <c:axId val="18483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305"/>
          <c:w val="0.761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1114425</xdr:colOff>
      <xdr:row>0</xdr:row>
      <xdr:rowOff>38100</xdr:rowOff>
    </xdr:from>
    <xdr:to>
      <xdr:col>16</xdr:col>
      <xdr:colOff>504825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495800" y="38100"/>
        <a:ext cx="61055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111" TargetMode="External" /><Relationship Id="rId2" Type="http://schemas.openxmlformats.org/officeDocument/2006/relationships/hyperlink" Target="http://www.konkoly.hu/cgi-bin/IBVS?111" TargetMode="External" /><Relationship Id="rId3" Type="http://schemas.openxmlformats.org/officeDocument/2006/relationships/hyperlink" Target="http://www.konkoly.hu/cgi-bin/IBVS?111" TargetMode="External" /><Relationship Id="rId4" Type="http://schemas.openxmlformats.org/officeDocument/2006/relationships/hyperlink" Target="http://www.konkoly.hu/cgi-bin/IBVS?530" TargetMode="External" /><Relationship Id="rId5" Type="http://schemas.openxmlformats.org/officeDocument/2006/relationships/hyperlink" Target="http://www.konkoly.hu/cgi-bin/IBVS?530" TargetMode="External" /><Relationship Id="rId6" Type="http://schemas.openxmlformats.org/officeDocument/2006/relationships/hyperlink" Target="http://www.konkoly.hu/cgi-bin/IBVS?530" TargetMode="External" /><Relationship Id="rId7" Type="http://schemas.openxmlformats.org/officeDocument/2006/relationships/hyperlink" Target="http://www.konkoly.hu/cgi-bin/IBVS?530" TargetMode="External" /><Relationship Id="rId8" Type="http://schemas.openxmlformats.org/officeDocument/2006/relationships/hyperlink" Target="http://www.konkoly.hu/cgi-bin/IBVS?530" TargetMode="External" /><Relationship Id="rId9" Type="http://schemas.openxmlformats.org/officeDocument/2006/relationships/hyperlink" Target="http://www.konkoly.hu/cgi-bin/IBVS?844" TargetMode="External" /><Relationship Id="rId10" Type="http://schemas.openxmlformats.org/officeDocument/2006/relationships/hyperlink" Target="http://www.konkoly.hu/cgi-bin/IBVS?1800" TargetMode="External" /><Relationship Id="rId11" Type="http://schemas.openxmlformats.org/officeDocument/2006/relationships/hyperlink" Target="http://www.konkoly.hu/cgi-bin/IBVS?1379" TargetMode="External" /><Relationship Id="rId12" Type="http://schemas.openxmlformats.org/officeDocument/2006/relationships/hyperlink" Target="http://www.konkoly.hu/cgi-bin/IBVS?2189" TargetMode="External" /><Relationship Id="rId13" Type="http://schemas.openxmlformats.org/officeDocument/2006/relationships/hyperlink" Target="http://www.konkoly.hu/cgi-bin/IBVS?2189" TargetMode="External" /><Relationship Id="rId14" Type="http://schemas.openxmlformats.org/officeDocument/2006/relationships/hyperlink" Target="http://www.konkoly.hu/cgi-bin/IBVS?2189" TargetMode="External" /><Relationship Id="rId15" Type="http://schemas.openxmlformats.org/officeDocument/2006/relationships/hyperlink" Target="http://www.konkoly.hu/cgi-bin/IBVS?2189" TargetMode="External" /><Relationship Id="rId16" Type="http://schemas.openxmlformats.org/officeDocument/2006/relationships/hyperlink" Target="http://www.konkoly.hu/cgi-bin/IBVS?2189" TargetMode="External" /><Relationship Id="rId17" Type="http://schemas.openxmlformats.org/officeDocument/2006/relationships/hyperlink" Target="http://www.konkoly.hu/cgi-bin/IBVS?2545" TargetMode="External" /><Relationship Id="rId18" Type="http://schemas.openxmlformats.org/officeDocument/2006/relationships/hyperlink" Target="http://www.konkoly.hu/cgi-bin/IBVS?2545" TargetMode="External" /><Relationship Id="rId19" Type="http://schemas.openxmlformats.org/officeDocument/2006/relationships/hyperlink" Target="http://www.bav-astro.de/sfs/BAVM_link.php?BAVMnr=43" TargetMode="External" /><Relationship Id="rId20" Type="http://schemas.openxmlformats.org/officeDocument/2006/relationships/hyperlink" Target="http://www.konkoly.hu/cgi-bin/IBVS?4399" TargetMode="External" /><Relationship Id="rId21" Type="http://schemas.openxmlformats.org/officeDocument/2006/relationships/hyperlink" Target="http://www.konkoly.hu/cgi-bin/IBVS?4399" TargetMode="External" /><Relationship Id="rId22" Type="http://schemas.openxmlformats.org/officeDocument/2006/relationships/hyperlink" Target="http://www.bav-astro.de/sfs/BAVM_link.php?BAVMnr=122" TargetMode="External" /><Relationship Id="rId23" Type="http://schemas.openxmlformats.org/officeDocument/2006/relationships/hyperlink" Target="http://www.bav-astro.de/sfs/BAVM_link.php?BAVMnr=154" TargetMode="External" /><Relationship Id="rId24" Type="http://schemas.openxmlformats.org/officeDocument/2006/relationships/hyperlink" Target="http://www.bav-astro.de/sfs/BAVM_link.php?BAVMnr=154" TargetMode="External" /><Relationship Id="rId25" Type="http://schemas.openxmlformats.org/officeDocument/2006/relationships/hyperlink" Target="http://vsolj.cetus-net.org/no43.pdf" TargetMode="External" /><Relationship Id="rId26" Type="http://schemas.openxmlformats.org/officeDocument/2006/relationships/hyperlink" Target="http://vsolj.cetus-net.org/no46.pdf" TargetMode="External" /><Relationship Id="rId27" Type="http://schemas.openxmlformats.org/officeDocument/2006/relationships/hyperlink" Target="http://www.bav-astro.de/sfs/BAVM_link.php?BAVMnr=203" TargetMode="External" /><Relationship Id="rId28" Type="http://schemas.openxmlformats.org/officeDocument/2006/relationships/hyperlink" Target="http://vsolj.cetus-net.org/vsoljno51.pdf" TargetMode="External" /><Relationship Id="rId29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62"/>
  <sheetViews>
    <sheetView tabSelected="1" zoomScalePageLayoutView="0" workbookViewId="0" topLeftCell="A1">
      <pane xSplit="14" ySplit="22" topLeftCell="O74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60</v>
      </c>
    </row>
    <row r="2" spans="1:2" ht="12.75">
      <c r="A2" t="s">
        <v>25</v>
      </c>
      <c r="B2" s="8" t="s">
        <v>52</v>
      </c>
    </row>
    <row r="4" spans="1:4" ht="14.25" thickBot="1" thickTop="1">
      <c r="A4" s="5" t="s">
        <v>1</v>
      </c>
      <c r="C4" s="2">
        <v>13086.3345</v>
      </c>
      <c r="D4" s="3">
        <v>3.9928077</v>
      </c>
    </row>
    <row r="5" spans="1:4" ht="13.5" thickTop="1">
      <c r="A5" s="19" t="s">
        <v>61</v>
      </c>
      <c r="B5" s="20"/>
      <c r="C5" s="21">
        <v>-9.5</v>
      </c>
      <c r="D5" s="20" t="s">
        <v>62</v>
      </c>
    </row>
    <row r="6" ht="12.75">
      <c r="A6" s="5" t="s">
        <v>2</v>
      </c>
    </row>
    <row r="7" spans="1:3" ht="12.75">
      <c r="A7" t="s">
        <v>3</v>
      </c>
      <c r="C7">
        <f>+C4</f>
        <v>13086.3345</v>
      </c>
    </row>
    <row r="8" spans="1:3" ht="12.75">
      <c r="A8" t="s">
        <v>4</v>
      </c>
      <c r="C8">
        <f>+D4</f>
        <v>3.9928077</v>
      </c>
    </row>
    <row r="9" spans="1:4" ht="12.75">
      <c r="A9" s="35" t="s">
        <v>66</v>
      </c>
      <c r="B9" s="36">
        <v>74</v>
      </c>
      <c r="C9" s="24" t="str">
        <f>"F"&amp;B9</f>
        <v>F74</v>
      </c>
      <c r="D9" s="25" t="str">
        <f>"G"&amp;B9</f>
        <v>G74</v>
      </c>
    </row>
    <row r="10" spans="1:5" ht="13.5" thickBot="1">
      <c r="A10" s="20"/>
      <c r="B10" s="20"/>
      <c r="C10" s="4" t="s">
        <v>21</v>
      </c>
      <c r="D10" s="4" t="s">
        <v>22</v>
      </c>
      <c r="E10" s="20"/>
    </row>
    <row r="11" spans="1:5" ht="12.75">
      <c r="A11" s="20" t="s">
        <v>17</v>
      </c>
      <c r="B11" s="20"/>
      <c r="C11" s="22">
        <f ca="1">INTERCEPT(INDIRECT($D$9):G992,INDIRECT($C$9):F992)</f>
        <v>-0.12845505050175846</v>
      </c>
      <c r="D11" s="23"/>
      <c r="E11" s="20"/>
    </row>
    <row r="12" spans="1:5" ht="12.75">
      <c r="A12" s="20" t="s">
        <v>18</v>
      </c>
      <c r="B12" s="20"/>
      <c r="C12" s="22">
        <f ca="1">SLOPE(INDIRECT($D$9):G992,INDIRECT($C$9):F992)</f>
        <v>9.287686282155066E-06</v>
      </c>
      <c r="D12" s="23"/>
      <c r="E12" s="20"/>
    </row>
    <row r="13" spans="1:3" ht="12.75">
      <c r="A13" s="20" t="s">
        <v>20</v>
      </c>
      <c r="B13" s="20"/>
      <c r="C13" s="23" t="s">
        <v>15</v>
      </c>
    </row>
    <row r="14" spans="1:3" ht="12.75">
      <c r="A14" s="20"/>
      <c r="B14" s="20"/>
      <c r="C14" s="20"/>
    </row>
    <row r="15" spans="1:6" ht="12.75">
      <c r="A15" s="26" t="s">
        <v>19</v>
      </c>
      <c r="B15" s="20"/>
      <c r="C15" s="27">
        <f>(C7+C11)+(C8+C12)*INT(MAX(F21:F3533))</f>
        <v>57945.50490160488</v>
      </c>
      <c r="E15" s="28" t="s">
        <v>69</v>
      </c>
      <c r="F15" s="21">
        <v>1</v>
      </c>
    </row>
    <row r="16" spans="1:6" ht="12.75">
      <c r="A16" s="30" t="s">
        <v>5</v>
      </c>
      <c r="B16" s="20"/>
      <c r="C16" s="31">
        <f>+C8+C12</f>
        <v>3.9928169876862825</v>
      </c>
      <c r="E16" s="28" t="s">
        <v>63</v>
      </c>
      <c r="F16" s="29">
        <f ca="1">NOW()+15018.5+$C$5/24</f>
        <v>59901.68448599537</v>
      </c>
    </row>
    <row r="17" spans="1:6" ht="13.5" thickBot="1">
      <c r="A17" s="28" t="s">
        <v>59</v>
      </c>
      <c r="B17" s="20"/>
      <c r="C17" s="20">
        <f>COUNT(C21:C2191)</f>
        <v>64</v>
      </c>
      <c r="E17" s="28" t="s">
        <v>70</v>
      </c>
      <c r="F17" s="29">
        <f>ROUND(2*(F16-$C$7)/$C$8,0)/2+F15</f>
        <v>11726</v>
      </c>
    </row>
    <row r="18" spans="1:6" ht="14.25" thickBot="1" thickTop="1">
      <c r="A18" s="30" t="s">
        <v>6</v>
      </c>
      <c r="B18" s="20"/>
      <c r="C18" s="33">
        <f>+C15</f>
        <v>57945.50490160488</v>
      </c>
      <c r="D18" s="34">
        <f>+C16</f>
        <v>3.9928169876862825</v>
      </c>
      <c r="E18" s="28" t="s">
        <v>64</v>
      </c>
      <c r="F18" s="25">
        <f>ROUND(2*(F16-$C$15)/$C$16,0)/2+F15</f>
        <v>491</v>
      </c>
    </row>
    <row r="19" spans="5:6" ht="13.5" thickTop="1">
      <c r="E19" s="28" t="s">
        <v>65</v>
      </c>
      <c r="F19" s="32">
        <f>+$C$15+$C$16*F18-15018.5-$C$5/24</f>
        <v>44887.87387589218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82</v>
      </c>
      <c r="I20" s="7" t="s">
        <v>85</v>
      </c>
      <c r="J20" s="7" t="s">
        <v>71</v>
      </c>
      <c r="K20" s="7" t="s">
        <v>78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64" t="s">
        <v>615</v>
      </c>
    </row>
    <row r="21" spans="1:17" s="16" customFormat="1" ht="12.75">
      <c r="A21" s="16" t="s">
        <v>13</v>
      </c>
      <c r="C21" s="17">
        <v>13086.3345</v>
      </c>
      <c r="D21" s="17" t="s">
        <v>15</v>
      </c>
      <c r="E21" s="16">
        <f aca="true" t="shared" si="0" ref="E21:E52">+(C21-C$7)/C$8</f>
        <v>0</v>
      </c>
      <c r="F21" s="16">
        <f aca="true" t="shared" si="1" ref="F21:F52">ROUND(2*E21,0)/2</f>
        <v>0</v>
      </c>
      <c r="G21" s="16">
        <f aca="true" t="shared" si="2" ref="G21:G52">+C21-(C$7+F21*C$8)</f>
        <v>0</v>
      </c>
      <c r="H21" s="16">
        <f>+G21</f>
        <v>0</v>
      </c>
      <c r="Q21" s="18">
        <f aca="true" t="shared" si="3" ref="Q21:Q52">+C21-15018.5</f>
        <v>-1932.1654999999992</v>
      </c>
    </row>
    <row r="22" spans="1:17" s="16" customFormat="1" ht="12.75">
      <c r="A22" s="37" t="s">
        <v>67</v>
      </c>
      <c r="B22" s="38" t="s">
        <v>68</v>
      </c>
      <c r="C22" s="37">
        <v>34503.735</v>
      </c>
      <c r="D22" s="37">
        <v>0.004</v>
      </c>
      <c r="E22" s="16">
        <f t="shared" si="0"/>
        <v>5363.994990292169</v>
      </c>
      <c r="F22" s="16">
        <f t="shared" si="1"/>
        <v>5364</v>
      </c>
      <c r="G22" s="16">
        <f t="shared" si="2"/>
        <v>-0.020002799996291287</v>
      </c>
      <c r="I22" s="16">
        <f>+G22</f>
        <v>-0.020002799996291287</v>
      </c>
      <c r="Q22" s="18">
        <f t="shared" si="3"/>
        <v>19485.235</v>
      </c>
    </row>
    <row r="23" spans="1:17" s="16" customFormat="1" ht="12.75">
      <c r="A23" s="10" t="s">
        <v>53</v>
      </c>
      <c r="B23" s="9"/>
      <c r="C23" s="13">
        <v>38931.752</v>
      </c>
      <c r="D23" s="13"/>
      <c r="E23" s="16">
        <f t="shared" si="0"/>
        <v>6472.993302432271</v>
      </c>
      <c r="F23" s="16">
        <f t="shared" si="1"/>
        <v>6473</v>
      </c>
      <c r="G23" s="16">
        <f t="shared" si="2"/>
        <v>-0.02674210000259336</v>
      </c>
      <c r="I23" s="16">
        <f>+G23</f>
        <v>-0.02674210000259336</v>
      </c>
      <c r="Q23" s="18">
        <f t="shared" si="3"/>
        <v>23913.252</v>
      </c>
    </row>
    <row r="24" spans="1:17" s="16" customFormat="1" ht="12.75">
      <c r="A24" s="10" t="s">
        <v>53</v>
      </c>
      <c r="B24" s="9"/>
      <c r="C24" s="13">
        <v>38967.68</v>
      </c>
      <c r="D24" s="13"/>
      <c r="E24" s="16">
        <f t="shared" si="0"/>
        <v>6481.991481833697</v>
      </c>
      <c r="F24" s="16">
        <f t="shared" si="1"/>
        <v>6482</v>
      </c>
      <c r="G24" s="16">
        <f t="shared" si="2"/>
        <v>-0.034011400006420445</v>
      </c>
      <c r="I24" s="16">
        <f>+G24</f>
        <v>-0.034011400006420445</v>
      </c>
      <c r="Q24" s="18">
        <f t="shared" si="3"/>
        <v>23949.18</v>
      </c>
    </row>
    <row r="25" spans="1:17" s="16" customFormat="1" ht="12.75">
      <c r="A25" s="10" t="s">
        <v>53</v>
      </c>
      <c r="B25" s="9"/>
      <c r="C25" s="13">
        <v>38971.684</v>
      </c>
      <c r="D25" s="13"/>
      <c r="E25" s="16">
        <f t="shared" si="0"/>
        <v>6482.994284948909</v>
      </c>
      <c r="F25" s="16">
        <f t="shared" si="1"/>
        <v>6483</v>
      </c>
      <c r="G25" s="16">
        <f t="shared" si="2"/>
        <v>-0.022819099998741876</v>
      </c>
      <c r="I25" s="16">
        <f>+G25</f>
        <v>-0.022819099998741876</v>
      </c>
      <c r="Q25" s="18">
        <f t="shared" si="3"/>
        <v>23953.184</v>
      </c>
    </row>
    <row r="26" spans="1:17" s="16" customFormat="1" ht="12.75">
      <c r="A26" s="11" t="s">
        <v>54</v>
      </c>
      <c r="B26" s="9"/>
      <c r="C26" s="14">
        <v>40740.4884</v>
      </c>
      <c r="D26" s="13"/>
      <c r="E26" s="16">
        <f t="shared" si="0"/>
        <v>6925.991927935823</v>
      </c>
      <c r="F26" s="16">
        <f t="shared" si="1"/>
        <v>6926</v>
      </c>
      <c r="G26" s="16">
        <f t="shared" si="2"/>
        <v>-0.03223019999859389</v>
      </c>
      <c r="J26" s="16">
        <f aca="true" t="shared" si="4" ref="J26:J31">+G26</f>
        <v>-0.03223019999859389</v>
      </c>
      <c r="Q26" s="18">
        <f t="shared" si="3"/>
        <v>25721.988400000002</v>
      </c>
    </row>
    <row r="27" spans="1:17" s="16" customFormat="1" ht="12.75">
      <c r="A27" s="11" t="s">
        <v>54</v>
      </c>
      <c r="B27" s="9"/>
      <c r="C27" s="14">
        <v>40752.4671</v>
      </c>
      <c r="D27" s="13"/>
      <c r="E27" s="16">
        <f t="shared" si="0"/>
        <v>6928.991997285519</v>
      </c>
      <c r="F27" s="16">
        <f t="shared" si="1"/>
        <v>6929</v>
      </c>
      <c r="G27" s="16">
        <f t="shared" si="2"/>
        <v>-0.03195330000016838</v>
      </c>
      <c r="J27" s="16">
        <f t="shared" si="4"/>
        <v>-0.03195330000016838</v>
      </c>
      <c r="Q27" s="18">
        <f t="shared" si="3"/>
        <v>25733.9671</v>
      </c>
    </row>
    <row r="28" spans="1:17" s="16" customFormat="1" ht="12.75">
      <c r="A28" s="11" t="s">
        <v>54</v>
      </c>
      <c r="B28" s="9"/>
      <c r="C28" s="14">
        <v>40772.4314</v>
      </c>
      <c r="D28" s="13"/>
      <c r="E28" s="16">
        <f t="shared" si="0"/>
        <v>6933.992062778279</v>
      </c>
      <c r="F28" s="16">
        <f t="shared" si="1"/>
        <v>6934</v>
      </c>
      <c r="G28" s="16">
        <f t="shared" si="2"/>
        <v>-0.03169180000259075</v>
      </c>
      <c r="J28" s="16">
        <f t="shared" si="4"/>
        <v>-0.03169180000259075</v>
      </c>
      <c r="Q28" s="18">
        <f t="shared" si="3"/>
        <v>25753.9314</v>
      </c>
    </row>
    <row r="29" spans="1:17" s="16" customFormat="1" ht="12.75">
      <c r="A29" s="11" t="s">
        <v>54</v>
      </c>
      <c r="B29" s="9"/>
      <c r="C29" s="14">
        <v>40816.3533</v>
      </c>
      <c r="D29" s="13"/>
      <c r="E29" s="16">
        <f t="shared" si="0"/>
        <v>6944.992317060499</v>
      </c>
      <c r="F29" s="16">
        <f t="shared" si="1"/>
        <v>6945</v>
      </c>
      <c r="G29" s="16">
        <f t="shared" si="2"/>
        <v>-0.03067649999866262</v>
      </c>
      <c r="J29" s="16">
        <f t="shared" si="4"/>
        <v>-0.03067649999866262</v>
      </c>
      <c r="Q29" s="18">
        <f t="shared" si="3"/>
        <v>25797.853300000002</v>
      </c>
    </row>
    <row r="30" spans="1:17" s="16" customFormat="1" ht="12.75">
      <c r="A30" s="11" t="s">
        <v>54</v>
      </c>
      <c r="B30" s="9"/>
      <c r="C30" s="14">
        <v>40832.3241</v>
      </c>
      <c r="D30" s="13"/>
      <c r="E30" s="16">
        <f t="shared" si="0"/>
        <v>6948.992209166496</v>
      </c>
      <c r="F30" s="16">
        <f t="shared" si="1"/>
        <v>6949</v>
      </c>
      <c r="G30" s="16">
        <f t="shared" si="2"/>
        <v>-0.031107300004805438</v>
      </c>
      <c r="J30" s="16">
        <f t="shared" si="4"/>
        <v>-0.031107300004805438</v>
      </c>
      <c r="Q30" s="18">
        <f t="shared" si="3"/>
        <v>25813.824099999998</v>
      </c>
    </row>
    <row r="31" spans="1:17" s="16" customFormat="1" ht="12.75">
      <c r="A31" s="11" t="s">
        <v>55</v>
      </c>
      <c r="B31" s="9" t="s">
        <v>56</v>
      </c>
      <c r="C31" s="14">
        <v>41111.8211</v>
      </c>
      <c r="D31" s="13"/>
      <c r="E31" s="16">
        <f t="shared" si="0"/>
        <v>7018.992324624098</v>
      </c>
      <c r="F31" s="16">
        <f t="shared" si="1"/>
        <v>7019</v>
      </c>
      <c r="G31" s="16">
        <f t="shared" si="2"/>
        <v>-0.030646300001535565</v>
      </c>
      <c r="J31" s="16">
        <f t="shared" si="4"/>
        <v>-0.030646300001535565</v>
      </c>
      <c r="Q31" s="18">
        <f t="shared" si="3"/>
        <v>26093.3211</v>
      </c>
    </row>
    <row r="32" spans="1:31" s="16" customFormat="1" ht="12.75">
      <c r="A32" s="12" t="s">
        <v>30</v>
      </c>
      <c r="C32" s="17">
        <v>41794.596</v>
      </c>
      <c r="D32" s="17"/>
      <c r="E32" s="16">
        <f t="shared" si="0"/>
        <v>7189.993522603154</v>
      </c>
      <c r="F32" s="16">
        <f t="shared" si="1"/>
        <v>7190</v>
      </c>
      <c r="G32" s="16">
        <f t="shared" si="2"/>
        <v>-0.025863000009849202</v>
      </c>
      <c r="I32" s="16">
        <f aca="true" t="shared" si="5" ref="I32:I47">+G32</f>
        <v>-0.025863000009849202</v>
      </c>
      <c r="Q32" s="18">
        <f t="shared" si="3"/>
        <v>26776.095999999998</v>
      </c>
      <c r="AB32" s="16">
        <v>11</v>
      </c>
      <c r="AC32" s="16" t="s">
        <v>29</v>
      </c>
      <c r="AE32" s="16" t="s">
        <v>31</v>
      </c>
    </row>
    <row r="33" spans="1:31" s="16" customFormat="1" ht="12.75">
      <c r="A33" s="12" t="s">
        <v>30</v>
      </c>
      <c r="C33" s="17">
        <v>41806.561</v>
      </c>
      <c r="D33" s="17"/>
      <c r="E33" s="16">
        <f t="shared" si="0"/>
        <v>7192.990160783351</v>
      </c>
      <c r="F33" s="16">
        <f t="shared" si="1"/>
        <v>7193</v>
      </c>
      <c r="G33" s="16">
        <f t="shared" si="2"/>
        <v>-0.039286100000026636</v>
      </c>
      <c r="I33" s="16">
        <f t="shared" si="5"/>
        <v>-0.039286100000026636</v>
      </c>
      <c r="Q33" s="18">
        <f t="shared" si="3"/>
        <v>26788.061</v>
      </c>
      <c r="AB33" s="16">
        <v>10</v>
      </c>
      <c r="AC33" s="16" t="s">
        <v>29</v>
      </c>
      <c r="AE33" s="16" t="s">
        <v>31</v>
      </c>
    </row>
    <row r="34" spans="1:31" s="16" customFormat="1" ht="12.75">
      <c r="A34" s="12" t="s">
        <v>30</v>
      </c>
      <c r="C34" s="17">
        <v>41814.551</v>
      </c>
      <c r="D34" s="17"/>
      <c r="E34" s="16">
        <f t="shared" si="0"/>
        <v>7194.99125890786</v>
      </c>
      <c r="F34" s="16">
        <f t="shared" si="1"/>
        <v>7195</v>
      </c>
      <c r="G34" s="16">
        <f t="shared" si="2"/>
        <v>-0.0349015000028885</v>
      </c>
      <c r="I34" s="16">
        <f t="shared" si="5"/>
        <v>-0.0349015000028885</v>
      </c>
      <c r="Q34" s="18">
        <f t="shared" si="3"/>
        <v>26796.051</v>
      </c>
      <c r="AB34" s="16">
        <v>10</v>
      </c>
      <c r="AC34" s="16" t="s">
        <v>29</v>
      </c>
      <c r="AE34" s="16" t="s">
        <v>31</v>
      </c>
    </row>
    <row r="35" spans="1:31" s="16" customFormat="1" ht="12.75">
      <c r="A35" s="12" t="s">
        <v>30</v>
      </c>
      <c r="C35" s="17">
        <v>41830.522</v>
      </c>
      <c r="D35" s="17"/>
      <c r="E35" s="16">
        <f t="shared" si="0"/>
        <v>7198.991201103924</v>
      </c>
      <c r="F35" s="16">
        <f t="shared" si="1"/>
        <v>7199</v>
      </c>
      <c r="G35" s="16">
        <f t="shared" si="2"/>
        <v>-0.03513230000680778</v>
      </c>
      <c r="I35" s="16">
        <f t="shared" si="5"/>
        <v>-0.03513230000680778</v>
      </c>
      <c r="Q35" s="18">
        <f t="shared" si="3"/>
        <v>26812.021999999997</v>
      </c>
      <c r="AB35" s="16">
        <v>11</v>
      </c>
      <c r="AC35" s="16" t="s">
        <v>29</v>
      </c>
      <c r="AE35" s="16" t="s">
        <v>31</v>
      </c>
    </row>
    <row r="36" spans="1:31" s="16" customFormat="1" ht="12.75">
      <c r="A36" s="12" t="s">
        <v>33</v>
      </c>
      <c r="C36" s="17">
        <v>41850.477</v>
      </c>
      <c r="D36" s="17"/>
      <c r="E36" s="16">
        <f t="shared" si="0"/>
        <v>7203.988937408631</v>
      </c>
      <c r="F36" s="16">
        <f t="shared" si="1"/>
        <v>7204</v>
      </c>
      <c r="G36" s="16">
        <f t="shared" si="2"/>
        <v>-0.04417079999984708</v>
      </c>
      <c r="I36" s="16">
        <f t="shared" si="5"/>
        <v>-0.04417079999984708</v>
      </c>
      <c r="Q36" s="18">
        <f t="shared" si="3"/>
        <v>26831.977</v>
      </c>
      <c r="AB36" s="16">
        <v>9</v>
      </c>
      <c r="AC36" s="16" t="s">
        <v>32</v>
      </c>
      <c r="AE36" s="16" t="s">
        <v>31</v>
      </c>
    </row>
    <row r="37" spans="1:31" s="16" customFormat="1" ht="12.75">
      <c r="A37" s="12" t="s">
        <v>33</v>
      </c>
      <c r="C37" s="17">
        <v>41850.493</v>
      </c>
      <c r="D37" s="17"/>
      <c r="E37" s="16">
        <f t="shared" si="0"/>
        <v>7203.992944613887</v>
      </c>
      <c r="F37" s="16">
        <f t="shared" si="1"/>
        <v>7204</v>
      </c>
      <c r="G37" s="16">
        <f t="shared" si="2"/>
        <v>-0.028170799996587448</v>
      </c>
      <c r="I37" s="16">
        <f t="shared" si="5"/>
        <v>-0.028170799996587448</v>
      </c>
      <c r="Q37" s="18">
        <f t="shared" si="3"/>
        <v>26831.993000000002</v>
      </c>
      <c r="AB37" s="16">
        <v>16</v>
      </c>
      <c r="AC37" s="16" t="s">
        <v>29</v>
      </c>
      <c r="AE37" s="16" t="s">
        <v>31</v>
      </c>
    </row>
    <row r="38" spans="1:31" s="16" customFormat="1" ht="12.75">
      <c r="A38" s="12" t="s">
        <v>33</v>
      </c>
      <c r="C38" s="17">
        <v>41874.429</v>
      </c>
      <c r="D38" s="17"/>
      <c r="E38" s="16">
        <f t="shared" si="0"/>
        <v>7209.987723676248</v>
      </c>
      <c r="F38" s="16">
        <f t="shared" si="1"/>
        <v>7210</v>
      </c>
      <c r="G38" s="16">
        <f t="shared" si="2"/>
        <v>-0.049017000004823785</v>
      </c>
      <c r="I38" s="16">
        <f t="shared" si="5"/>
        <v>-0.049017000004823785</v>
      </c>
      <c r="Q38" s="18">
        <f t="shared" si="3"/>
        <v>26855.928999999996</v>
      </c>
      <c r="AB38" s="16">
        <v>14</v>
      </c>
      <c r="AC38" s="16" t="s">
        <v>32</v>
      </c>
      <c r="AE38" s="16" t="s">
        <v>31</v>
      </c>
    </row>
    <row r="39" spans="1:31" s="16" customFormat="1" ht="12.75">
      <c r="A39" s="12" t="s">
        <v>33</v>
      </c>
      <c r="C39" s="17">
        <v>41894.414</v>
      </c>
      <c r="D39" s="17"/>
      <c r="E39" s="16">
        <f t="shared" si="0"/>
        <v>7214.992973490808</v>
      </c>
      <c r="F39" s="16">
        <f t="shared" si="1"/>
        <v>7215</v>
      </c>
      <c r="G39" s="16">
        <f t="shared" si="2"/>
        <v>-0.02805550000630319</v>
      </c>
      <c r="I39" s="16">
        <f t="shared" si="5"/>
        <v>-0.02805550000630319</v>
      </c>
      <c r="Q39" s="18">
        <f t="shared" si="3"/>
        <v>26875.913999999997</v>
      </c>
      <c r="AB39" s="16">
        <v>7</v>
      </c>
      <c r="AC39" s="16" t="s">
        <v>34</v>
      </c>
      <c r="AE39" s="16" t="s">
        <v>31</v>
      </c>
    </row>
    <row r="40" spans="1:31" s="16" customFormat="1" ht="12.75">
      <c r="A40" s="12" t="s">
        <v>33</v>
      </c>
      <c r="C40" s="17">
        <v>41894.427</v>
      </c>
      <c r="D40" s="17"/>
      <c r="E40" s="16">
        <f t="shared" si="0"/>
        <v>7214.99622934508</v>
      </c>
      <c r="F40" s="16">
        <f t="shared" si="1"/>
        <v>7215</v>
      </c>
      <c r="G40" s="16">
        <f t="shared" si="2"/>
        <v>-0.015055500000016764</v>
      </c>
      <c r="I40" s="16">
        <f t="shared" si="5"/>
        <v>-0.015055500000016764</v>
      </c>
      <c r="Q40" s="18">
        <f t="shared" si="3"/>
        <v>26875.927000000003</v>
      </c>
      <c r="AB40" s="16">
        <v>11</v>
      </c>
      <c r="AC40" s="16" t="s">
        <v>32</v>
      </c>
      <c r="AE40" s="16" t="s">
        <v>31</v>
      </c>
    </row>
    <row r="41" spans="1:31" s="16" customFormat="1" ht="12.75">
      <c r="A41" s="12" t="s">
        <v>33</v>
      </c>
      <c r="C41" s="17">
        <v>41894.428</v>
      </c>
      <c r="D41" s="17"/>
      <c r="E41" s="16">
        <f t="shared" si="0"/>
        <v>7214.996479795407</v>
      </c>
      <c r="F41" s="16">
        <f t="shared" si="1"/>
        <v>7215</v>
      </c>
      <c r="G41" s="16">
        <f t="shared" si="2"/>
        <v>-0.014055500003451016</v>
      </c>
      <c r="I41" s="16">
        <f t="shared" si="5"/>
        <v>-0.014055500003451016</v>
      </c>
      <c r="Q41" s="18">
        <f t="shared" si="3"/>
        <v>26875.928</v>
      </c>
      <c r="AB41" s="16">
        <v>11</v>
      </c>
      <c r="AC41" s="16" t="s">
        <v>29</v>
      </c>
      <c r="AE41" s="16" t="s">
        <v>31</v>
      </c>
    </row>
    <row r="42" spans="1:31" s="16" customFormat="1" ht="12.75">
      <c r="A42" s="12" t="s">
        <v>35</v>
      </c>
      <c r="C42" s="17">
        <v>41910.376</v>
      </c>
      <c r="D42" s="17"/>
      <c r="E42" s="16">
        <f t="shared" si="0"/>
        <v>7218.990661633916</v>
      </c>
      <c r="F42" s="16">
        <f t="shared" si="1"/>
        <v>7219</v>
      </c>
      <c r="G42" s="16">
        <f t="shared" si="2"/>
        <v>-0.03728630000114208</v>
      </c>
      <c r="I42" s="16">
        <f t="shared" si="5"/>
        <v>-0.03728630000114208</v>
      </c>
      <c r="Q42" s="18">
        <f t="shared" si="3"/>
        <v>26891.875999999997</v>
      </c>
      <c r="AB42" s="16">
        <v>7</v>
      </c>
      <c r="AC42" s="16" t="s">
        <v>34</v>
      </c>
      <c r="AE42" s="16" t="s">
        <v>31</v>
      </c>
    </row>
    <row r="43" spans="1:31" s="16" customFormat="1" ht="12.75">
      <c r="A43" s="12" t="s">
        <v>35</v>
      </c>
      <c r="C43" s="17">
        <v>41910.384</v>
      </c>
      <c r="D43" s="17"/>
      <c r="E43" s="16">
        <f t="shared" si="0"/>
        <v>7218.992665236544</v>
      </c>
      <c r="F43" s="16">
        <f t="shared" si="1"/>
        <v>7219</v>
      </c>
      <c r="G43" s="16">
        <f t="shared" si="2"/>
        <v>-0.029286299999512266</v>
      </c>
      <c r="I43" s="16">
        <f t="shared" si="5"/>
        <v>-0.029286299999512266</v>
      </c>
      <c r="Q43" s="18">
        <f t="shared" si="3"/>
        <v>26891.884</v>
      </c>
      <c r="AB43" s="16">
        <v>9</v>
      </c>
      <c r="AC43" s="16" t="s">
        <v>32</v>
      </c>
      <c r="AE43" s="16" t="s">
        <v>31</v>
      </c>
    </row>
    <row r="44" spans="1:31" s="16" customFormat="1" ht="12.75">
      <c r="A44" s="12" t="s">
        <v>35</v>
      </c>
      <c r="C44" s="17">
        <v>41918.364</v>
      </c>
      <c r="D44" s="17"/>
      <c r="E44" s="16">
        <f t="shared" si="0"/>
        <v>7220.991258857771</v>
      </c>
      <c r="F44" s="16">
        <f t="shared" si="1"/>
        <v>7221</v>
      </c>
      <c r="G44" s="16">
        <f t="shared" si="2"/>
        <v>-0.03490169999713544</v>
      </c>
      <c r="I44" s="16">
        <f t="shared" si="5"/>
        <v>-0.03490169999713544</v>
      </c>
      <c r="Q44" s="18">
        <f t="shared" si="3"/>
        <v>26899.864</v>
      </c>
      <c r="AB44" s="16">
        <v>10</v>
      </c>
      <c r="AC44" s="16" t="s">
        <v>36</v>
      </c>
      <c r="AE44" s="16" t="s">
        <v>31</v>
      </c>
    </row>
    <row r="45" spans="1:31" s="16" customFormat="1" ht="12.75">
      <c r="A45" s="12" t="s">
        <v>35</v>
      </c>
      <c r="C45" s="17">
        <v>41934.33</v>
      </c>
      <c r="D45" s="17"/>
      <c r="E45" s="16">
        <f t="shared" si="0"/>
        <v>7224.989948802192</v>
      </c>
      <c r="F45" s="16">
        <f t="shared" si="1"/>
        <v>7225</v>
      </c>
      <c r="G45" s="16">
        <f t="shared" si="2"/>
        <v>-0.04013249999843538</v>
      </c>
      <c r="I45" s="16">
        <f t="shared" si="5"/>
        <v>-0.04013249999843538</v>
      </c>
      <c r="Q45" s="18">
        <f t="shared" si="3"/>
        <v>26915.83</v>
      </c>
      <c r="AB45" s="16">
        <v>10</v>
      </c>
      <c r="AC45" s="16" t="s">
        <v>34</v>
      </c>
      <c r="AE45" s="16" t="s">
        <v>31</v>
      </c>
    </row>
    <row r="46" spans="1:31" s="16" customFormat="1" ht="12.75">
      <c r="A46" s="12" t="s">
        <v>35</v>
      </c>
      <c r="C46" s="17">
        <v>41938.311</v>
      </c>
      <c r="D46" s="17"/>
      <c r="E46" s="16">
        <f t="shared" si="0"/>
        <v>7225.986991559849</v>
      </c>
      <c r="F46" s="16">
        <f t="shared" si="1"/>
        <v>7226</v>
      </c>
      <c r="G46" s="16">
        <f t="shared" si="2"/>
        <v>-0.051940199999080505</v>
      </c>
      <c r="I46" s="16">
        <f t="shared" si="5"/>
        <v>-0.051940199999080505</v>
      </c>
      <c r="Q46" s="18">
        <f t="shared" si="3"/>
        <v>26919.811</v>
      </c>
      <c r="AB46" s="16">
        <v>8</v>
      </c>
      <c r="AC46" s="16" t="s">
        <v>36</v>
      </c>
      <c r="AE46" s="16" t="s">
        <v>31</v>
      </c>
    </row>
    <row r="47" spans="1:31" s="16" customFormat="1" ht="12.75">
      <c r="A47" s="12" t="s">
        <v>35</v>
      </c>
      <c r="C47" s="17">
        <v>41938.331</v>
      </c>
      <c r="D47" s="17"/>
      <c r="E47" s="16">
        <f t="shared" si="0"/>
        <v>7225.992000566417</v>
      </c>
      <c r="F47" s="16">
        <f t="shared" si="1"/>
        <v>7226</v>
      </c>
      <c r="G47" s="16">
        <f t="shared" si="2"/>
        <v>-0.03194020000228193</v>
      </c>
      <c r="I47" s="16">
        <f t="shared" si="5"/>
        <v>-0.03194020000228193</v>
      </c>
      <c r="Q47" s="18">
        <f t="shared" si="3"/>
        <v>26919.831</v>
      </c>
      <c r="AB47" s="16">
        <v>13</v>
      </c>
      <c r="AC47" s="16" t="s">
        <v>32</v>
      </c>
      <c r="AE47" s="16" t="s">
        <v>31</v>
      </c>
    </row>
    <row r="48" spans="1:17" s="16" customFormat="1" ht="12.75">
      <c r="A48" s="11" t="s">
        <v>57</v>
      </c>
      <c r="B48" s="9" t="s">
        <v>56</v>
      </c>
      <c r="C48" s="14">
        <v>42217.8226</v>
      </c>
      <c r="D48" s="13">
        <v>0.0005</v>
      </c>
      <c r="E48" s="16">
        <f t="shared" si="0"/>
        <v>7295.9907635922455</v>
      </c>
      <c r="F48" s="16">
        <f t="shared" si="1"/>
        <v>7296</v>
      </c>
      <c r="G48" s="16">
        <f t="shared" si="2"/>
        <v>-0.03687920000811573</v>
      </c>
      <c r="J48" s="16">
        <f>+G48</f>
        <v>-0.03687920000811573</v>
      </c>
      <c r="Q48" s="18">
        <f t="shared" si="3"/>
        <v>27199.3226</v>
      </c>
    </row>
    <row r="49" spans="1:31" s="16" customFormat="1" ht="12.75">
      <c r="A49" s="12" t="s">
        <v>37</v>
      </c>
      <c r="C49" s="17">
        <v>42908.58</v>
      </c>
      <c r="D49" s="17"/>
      <c r="E49" s="16">
        <f t="shared" si="0"/>
        <v>7468.991181318349</v>
      </c>
      <c r="F49" s="16">
        <f t="shared" si="1"/>
        <v>7469</v>
      </c>
      <c r="G49" s="16">
        <f t="shared" si="2"/>
        <v>-0.03521129999717232</v>
      </c>
      <c r="I49" s="16">
        <f aca="true" t="shared" si="6" ref="I49:I59">+G49</f>
        <v>-0.03521129999717232</v>
      </c>
      <c r="Q49" s="18">
        <f t="shared" si="3"/>
        <v>27890.08</v>
      </c>
      <c r="AB49" s="16">
        <v>6</v>
      </c>
      <c r="AC49" s="16" t="s">
        <v>29</v>
      </c>
      <c r="AE49" s="16" t="s">
        <v>31</v>
      </c>
    </row>
    <row r="50" spans="1:31" s="16" customFormat="1" ht="12.75">
      <c r="A50" s="12" t="s">
        <v>37</v>
      </c>
      <c r="C50" s="17">
        <v>42948.513</v>
      </c>
      <c r="D50" s="17"/>
      <c r="E50" s="16">
        <f t="shared" si="0"/>
        <v>7478.992414285315</v>
      </c>
      <c r="F50" s="16">
        <f t="shared" si="1"/>
        <v>7479</v>
      </c>
      <c r="G50" s="16">
        <f t="shared" si="2"/>
        <v>-0.030288300004031043</v>
      </c>
      <c r="I50" s="16">
        <f t="shared" si="6"/>
        <v>-0.030288300004031043</v>
      </c>
      <c r="Q50" s="18">
        <f t="shared" si="3"/>
        <v>27930.013</v>
      </c>
      <c r="AB50" s="16">
        <v>7</v>
      </c>
      <c r="AC50" s="16" t="s">
        <v>29</v>
      </c>
      <c r="AE50" s="16" t="s">
        <v>31</v>
      </c>
    </row>
    <row r="51" spans="1:31" s="16" customFormat="1" ht="12.75">
      <c r="A51" s="12" t="s">
        <v>38</v>
      </c>
      <c r="C51" s="17">
        <v>42964.494</v>
      </c>
      <c r="D51" s="17"/>
      <c r="E51" s="16">
        <f t="shared" si="0"/>
        <v>7482.994860984664</v>
      </c>
      <c r="F51" s="16">
        <f t="shared" si="1"/>
        <v>7483</v>
      </c>
      <c r="G51" s="16">
        <f t="shared" si="2"/>
        <v>-0.02051910000591306</v>
      </c>
      <c r="I51" s="16">
        <f t="shared" si="6"/>
        <v>-0.02051910000591306</v>
      </c>
      <c r="Q51" s="18">
        <f t="shared" si="3"/>
        <v>27945.994</v>
      </c>
      <c r="AB51" s="16">
        <v>12</v>
      </c>
      <c r="AC51" s="16" t="s">
        <v>32</v>
      </c>
      <c r="AE51" s="16" t="s">
        <v>31</v>
      </c>
    </row>
    <row r="52" spans="1:31" s="16" customFormat="1" ht="12.75">
      <c r="A52" s="12" t="s">
        <v>38</v>
      </c>
      <c r="C52" s="17">
        <v>42988.435</v>
      </c>
      <c r="D52" s="17"/>
      <c r="E52" s="16">
        <f t="shared" si="0"/>
        <v>7488.990892298669</v>
      </c>
      <c r="F52" s="16">
        <f t="shared" si="1"/>
        <v>7489</v>
      </c>
      <c r="G52" s="16">
        <f t="shared" si="2"/>
        <v>-0.036365300009492785</v>
      </c>
      <c r="I52" s="16">
        <f t="shared" si="6"/>
        <v>-0.036365300009492785</v>
      </c>
      <c r="Q52" s="18">
        <f t="shared" si="3"/>
        <v>27969.934999999998</v>
      </c>
      <c r="AB52" s="16">
        <v>11</v>
      </c>
      <c r="AC52" s="16" t="s">
        <v>29</v>
      </c>
      <c r="AE52" s="16" t="s">
        <v>31</v>
      </c>
    </row>
    <row r="53" spans="1:31" s="16" customFormat="1" ht="12.75">
      <c r="A53" s="12" t="s">
        <v>38</v>
      </c>
      <c r="C53" s="17">
        <v>42992.428</v>
      </c>
      <c r="D53" s="17"/>
      <c r="E53" s="16">
        <f aca="true" t="shared" si="7" ref="E53:E81">+(C53-C$7)/C$8</f>
        <v>7489.990940460268</v>
      </c>
      <c r="F53" s="16">
        <f aca="true" t="shared" si="8" ref="F53:F84">ROUND(2*E53,0)/2</f>
        <v>7490</v>
      </c>
      <c r="G53" s="16">
        <f aca="true" t="shared" si="9" ref="G53:G79">+C53-(C$7+F53*C$8)</f>
        <v>-0.03617300000041723</v>
      </c>
      <c r="I53" s="16">
        <f t="shared" si="6"/>
        <v>-0.03617300000041723</v>
      </c>
      <c r="Q53" s="18">
        <f aca="true" t="shared" si="10" ref="Q53:Q81">+C53-15018.5</f>
        <v>27973.928</v>
      </c>
      <c r="AB53" s="16">
        <v>10</v>
      </c>
      <c r="AC53" s="16" t="s">
        <v>29</v>
      </c>
      <c r="AE53" s="16" t="s">
        <v>31</v>
      </c>
    </row>
    <row r="54" spans="1:31" s="16" customFormat="1" ht="12.75">
      <c r="A54" s="12" t="s">
        <v>38</v>
      </c>
      <c r="C54" s="17">
        <v>42996.43</v>
      </c>
      <c r="D54" s="17"/>
      <c r="E54" s="16">
        <f t="shared" si="7"/>
        <v>7490.993242674822</v>
      </c>
      <c r="F54" s="16">
        <f t="shared" si="8"/>
        <v>7491</v>
      </c>
      <c r="G54" s="16">
        <f t="shared" si="9"/>
        <v>-0.026980700000422075</v>
      </c>
      <c r="I54" s="16">
        <f t="shared" si="6"/>
        <v>-0.026980700000422075</v>
      </c>
      <c r="O54" s="16">
        <f aca="true" t="shared" si="11" ref="O54:O81">+C$11+C$12*F54</f>
        <v>-0.05888099256213486</v>
      </c>
      <c r="Q54" s="18">
        <f t="shared" si="10"/>
        <v>27977.93</v>
      </c>
      <c r="AB54" s="16">
        <v>11</v>
      </c>
      <c r="AC54" s="16" t="s">
        <v>29</v>
      </c>
      <c r="AE54" s="16" t="s">
        <v>31</v>
      </c>
    </row>
    <row r="55" spans="1:31" s="16" customFormat="1" ht="12.75">
      <c r="A55" s="12" t="s">
        <v>38</v>
      </c>
      <c r="C55" s="17">
        <v>42996.438</v>
      </c>
      <c r="D55" s="17"/>
      <c r="E55" s="16">
        <f t="shared" si="7"/>
        <v>7490.99524627745</v>
      </c>
      <c r="F55" s="16">
        <f t="shared" si="8"/>
        <v>7491</v>
      </c>
      <c r="G55" s="16">
        <f t="shared" si="9"/>
        <v>-0.01898069999879226</v>
      </c>
      <c r="I55" s="16">
        <f t="shared" si="6"/>
        <v>-0.01898069999879226</v>
      </c>
      <c r="O55" s="16">
        <f t="shared" si="11"/>
        <v>-0.05888099256213486</v>
      </c>
      <c r="Q55" s="18">
        <f t="shared" si="10"/>
        <v>27977.938000000002</v>
      </c>
      <c r="AB55" s="16">
        <v>13</v>
      </c>
      <c r="AC55" s="16" t="s">
        <v>32</v>
      </c>
      <c r="AE55" s="16" t="s">
        <v>31</v>
      </c>
    </row>
    <row r="56" spans="1:31" s="16" customFormat="1" ht="12.75">
      <c r="A56" s="12" t="s">
        <v>38</v>
      </c>
      <c r="C56" s="17">
        <v>43012.403</v>
      </c>
      <c r="D56" s="17"/>
      <c r="E56" s="16">
        <f t="shared" si="7"/>
        <v>7494.993685771543</v>
      </c>
      <c r="F56" s="16">
        <f t="shared" si="8"/>
        <v>7495</v>
      </c>
      <c r="G56" s="16">
        <f t="shared" si="9"/>
        <v>-0.025211500003933907</v>
      </c>
      <c r="I56" s="16">
        <f t="shared" si="6"/>
        <v>-0.025211500003933907</v>
      </c>
      <c r="O56" s="16">
        <f t="shared" si="11"/>
        <v>-0.058843841817006234</v>
      </c>
      <c r="Q56" s="18">
        <f t="shared" si="10"/>
        <v>27993.903</v>
      </c>
      <c r="AB56" s="16">
        <v>9</v>
      </c>
      <c r="AC56" s="16" t="s">
        <v>32</v>
      </c>
      <c r="AE56" s="16" t="s">
        <v>31</v>
      </c>
    </row>
    <row r="57" spans="1:31" s="16" customFormat="1" ht="12.75">
      <c r="A57" s="12" t="s">
        <v>38</v>
      </c>
      <c r="C57" s="17">
        <v>43016.366</v>
      </c>
      <c r="D57" s="17"/>
      <c r="E57" s="16">
        <f t="shared" si="7"/>
        <v>7495.986220423288</v>
      </c>
      <c r="F57" s="16">
        <f t="shared" si="8"/>
        <v>7496</v>
      </c>
      <c r="G57" s="16">
        <f t="shared" si="9"/>
        <v>-0.05501920000097016</v>
      </c>
      <c r="I57" s="16">
        <f t="shared" si="6"/>
        <v>-0.05501920000097016</v>
      </c>
      <c r="O57" s="16">
        <f t="shared" si="11"/>
        <v>-0.05883455413072408</v>
      </c>
      <c r="Q57" s="18">
        <f t="shared" si="10"/>
        <v>27997.866</v>
      </c>
      <c r="AB57" s="16">
        <v>7</v>
      </c>
      <c r="AC57" s="16" t="s">
        <v>36</v>
      </c>
      <c r="AE57" s="16" t="s">
        <v>31</v>
      </c>
    </row>
    <row r="58" spans="1:31" s="16" customFormat="1" ht="12.75">
      <c r="A58" s="12" t="s">
        <v>38</v>
      </c>
      <c r="C58" s="17">
        <v>43016.387</v>
      </c>
      <c r="D58" s="17"/>
      <c r="E58" s="16">
        <f t="shared" si="7"/>
        <v>7495.991479880186</v>
      </c>
      <c r="F58" s="16">
        <f t="shared" si="8"/>
        <v>7496</v>
      </c>
      <c r="G58" s="16">
        <f t="shared" si="9"/>
        <v>-0.034019200000329874</v>
      </c>
      <c r="I58" s="16">
        <f t="shared" si="6"/>
        <v>-0.034019200000329874</v>
      </c>
      <c r="O58" s="16">
        <f t="shared" si="11"/>
        <v>-0.05883455413072408</v>
      </c>
      <c r="Q58" s="18">
        <f t="shared" si="10"/>
        <v>27997.887000000002</v>
      </c>
      <c r="AB58" s="16">
        <v>8</v>
      </c>
      <c r="AC58" s="16" t="s">
        <v>32</v>
      </c>
      <c r="AE58" s="16" t="s">
        <v>31</v>
      </c>
    </row>
    <row r="59" spans="1:31" s="16" customFormat="1" ht="12.75">
      <c r="A59" s="12" t="s">
        <v>39</v>
      </c>
      <c r="B59" s="12"/>
      <c r="C59" s="39">
        <v>43028.366</v>
      </c>
      <c r="D59" s="39"/>
      <c r="E59" s="16">
        <f t="shared" si="7"/>
        <v>7498.9916243649795</v>
      </c>
      <c r="F59" s="16">
        <f t="shared" si="8"/>
        <v>7499</v>
      </c>
      <c r="G59" s="16">
        <f t="shared" si="9"/>
        <v>-0.03344230000220705</v>
      </c>
      <c r="I59" s="16">
        <f t="shared" si="6"/>
        <v>-0.03344230000220705</v>
      </c>
      <c r="O59" s="16">
        <f t="shared" si="11"/>
        <v>-0.05880669107187761</v>
      </c>
      <c r="Q59" s="18">
        <f t="shared" si="10"/>
        <v>28009.866</v>
      </c>
      <c r="AB59" s="16">
        <v>10</v>
      </c>
      <c r="AC59" s="16" t="s">
        <v>32</v>
      </c>
      <c r="AE59" s="16" t="s">
        <v>31</v>
      </c>
    </row>
    <row r="60" spans="1:17" s="16" customFormat="1" ht="12.75">
      <c r="A60" s="11" t="s">
        <v>58</v>
      </c>
      <c r="B60" s="40" t="s">
        <v>56</v>
      </c>
      <c r="C60" s="11">
        <v>44066.4887</v>
      </c>
      <c r="D60" s="11" t="s">
        <v>71</v>
      </c>
      <c r="E60" s="16">
        <f t="shared" si="7"/>
        <v>7758.989795576681</v>
      </c>
      <c r="F60" s="16">
        <f t="shared" si="8"/>
        <v>7759</v>
      </c>
      <c r="G60" s="16">
        <f t="shared" si="9"/>
        <v>-0.04074430000036955</v>
      </c>
      <c r="J60" s="16">
        <f>+G60</f>
        <v>-0.04074430000036955</v>
      </c>
      <c r="O60" s="16">
        <f t="shared" si="11"/>
        <v>-0.056391892638517294</v>
      </c>
      <c r="Q60" s="18">
        <f t="shared" si="10"/>
        <v>29047.9887</v>
      </c>
    </row>
    <row r="61" spans="1:17" s="16" customFormat="1" ht="12.75">
      <c r="A61" s="11" t="s">
        <v>58</v>
      </c>
      <c r="B61" s="40" t="s">
        <v>56</v>
      </c>
      <c r="C61" s="11">
        <v>44070.4841</v>
      </c>
      <c r="D61" s="11" t="s">
        <v>71</v>
      </c>
      <c r="E61" s="16">
        <f t="shared" si="7"/>
        <v>7759.990444819068</v>
      </c>
      <c r="F61" s="16">
        <f t="shared" si="8"/>
        <v>7760</v>
      </c>
      <c r="G61" s="16">
        <f t="shared" si="9"/>
        <v>-0.03815200000099139</v>
      </c>
      <c r="J61" s="16">
        <f>+G61</f>
        <v>-0.03815200000099139</v>
      </c>
      <c r="O61" s="16">
        <f t="shared" si="11"/>
        <v>-0.05638260495223514</v>
      </c>
      <c r="Q61" s="18">
        <f t="shared" si="10"/>
        <v>29051.9841</v>
      </c>
    </row>
    <row r="62" spans="1:17" s="16" customFormat="1" ht="12.75">
      <c r="A62" s="11" t="s">
        <v>58</v>
      </c>
      <c r="B62" s="40" t="s">
        <v>56</v>
      </c>
      <c r="C62" s="11">
        <v>44078.4706</v>
      </c>
      <c r="D62" s="11" t="s">
        <v>71</v>
      </c>
      <c r="E62" s="16">
        <f t="shared" si="7"/>
        <v>7761.990666367428</v>
      </c>
      <c r="F62" s="16">
        <f t="shared" si="8"/>
        <v>7762</v>
      </c>
      <c r="G62" s="16">
        <f t="shared" si="9"/>
        <v>-0.03726740000274731</v>
      </c>
      <c r="J62" s="16">
        <f>+G62</f>
        <v>-0.03726740000274731</v>
      </c>
      <c r="O62" s="16">
        <f t="shared" si="11"/>
        <v>-0.056364029579670835</v>
      </c>
      <c r="Q62" s="18">
        <f t="shared" si="10"/>
        <v>29059.9706</v>
      </c>
    </row>
    <row r="63" spans="1:17" s="16" customFormat="1" ht="12.75">
      <c r="A63" s="11" t="s">
        <v>58</v>
      </c>
      <c r="B63" s="40" t="s">
        <v>56</v>
      </c>
      <c r="C63" s="11">
        <v>44078.471</v>
      </c>
      <c r="D63" s="11" t="s">
        <v>71</v>
      </c>
      <c r="E63" s="16">
        <f t="shared" si="7"/>
        <v>7761.990766547558</v>
      </c>
      <c r="F63" s="16">
        <f t="shared" si="8"/>
        <v>7762</v>
      </c>
      <c r="G63" s="16">
        <f t="shared" si="9"/>
        <v>-0.0368674000055762</v>
      </c>
      <c r="J63" s="16">
        <f>+G63</f>
        <v>-0.0368674000055762</v>
      </c>
      <c r="O63" s="16">
        <f t="shared" si="11"/>
        <v>-0.056364029579670835</v>
      </c>
      <c r="Q63" s="18">
        <f t="shared" si="10"/>
        <v>29059.970999999998</v>
      </c>
    </row>
    <row r="64" spans="1:31" s="16" customFormat="1" ht="12.75">
      <c r="A64" s="12" t="s">
        <v>40</v>
      </c>
      <c r="B64" s="12"/>
      <c r="C64" s="39">
        <v>44082.476</v>
      </c>
      <c r="D64" s="39"/>
      <c r="E64" s="16">
        <f t="shared" si="7"/>
        <v>7762.9938201131</v>
      </c>
      <c r="F64" s="16">
        <f t="shared" si="8"/>
        <v>7763</v>
      </c>
      <c r="G64" s="16">
        <f t="shared" si="9"/>
        <v>-0.024675100001331884</v>
      </c>
      <c r="I64" s="16">
        <f>+G64</f>
        <v>-0.024675100001331884</v>
      </c>
      <c r="O64" s="16">
        <f t="shared" si="11"/>
        <v>-0.05635474189338867</v>
      </c>
      <c r="Q64" s="18">
        <f t="shared" si="10"/>
        <v>29063.976000000002</v>
      </c>
      <c r="AB64" s="16">
        <v>7</v>
      </c>
      <c r="AC64" s="16" t="s">
        <v>32</v>
      </c>
      <c r="AE64" s="16" t="s">
        <v>31</v>
      </c>
    </row>
    <row r="65" spans="1:31" s="16" customFormat="1" ht="12.75">
      <c r="A65" s="12" t="s">
        <v>40</v>
      </c>
      <c r="B65" s="12"/>
      <c r="C65" s="39">
        <v>44090.447</v>
      </c>
      <c r="D65" s="39"/>
      <c r="E65" s="16">
        <f t="shared" si="7"/>
        <v>7764.990159681369</v>
      </c>
      <c r="F65" s="16">
        <f t="shared" si="8"/>
        <v>7765</v>
      </c>
      <c r="G65" s="16">
        <f t="shared" si="9"/>
        <v>-0.039290500004426576</v>
      </c>
      <c r="I65" s="16">
        <f>+G65</f>
        <v>-0.039290500004426576</v>
      </c>
      <c r="O65" s="16">
        <f t="shared" si="11"/>
        <v>-0.05633616652082436</v>
      </c>
      <c r="Q65" s="18">
        <f t="shared" si="10"/>
        <v>29071.947</v>
      </c>
      <c r="AB65" s="16">
        <v>11</v>
      </c>
      <c r="AC65" s="16" t="s">
        <v>29</v>
      </c>
      <c r="AE65" s="16" t="s">
        <v>31</v>
      </c>
    </row>
    <row r="66" spans="1:17" s="16" customFormat="1" ht="12.75">
      <c r="A66" s="11" t="s">
        <v>58</v>
      </c>
      <c r="B66" s="40" t="s">
        <v>72</v>
      </c>
      <c r="C66" s="11">
        <v>44092.4453</v>
      </c>
      <c r="D66" s="11" t="s">
        <v>71</v>
      </c>
      <c r="E66" s="16">
        <f t="shared" si="7"/>
        <v>7765.490634572759</v>
      </c>
      <c r="F66" s="16">
        <f t="shared" si="8"/>
        <v>7765.5</v>
      </c>
      <c r="G66" s="16">
        <f t="shared" si="9"/>
        <v>-0.03739435000170488</v>
      </c>
      <c r="J66" s="16">
        <f>+G66</f>
        <v>-0.03739435000170488</v>
      </c>
      <c r="O66" s="16">
        <f t="shared" si="11"/>
        <v>-0.05633152267768329</v>
      </c>
      <c r="Q66" s="18">
        <f t="shared" si="10"/>
        <v>29073.9453</v>
      </c>
    </row>
    <row r="67" spans="1:17" s="16" customFormat="1" ht="12.75">
      <c r="A67" s="11" t="s">
        <v>58</v>
      </c>
      <c r="B67" s="40" t="s">
        <v>56</v>
      </c>
      <c r="C67" s="11">
        <v>44106.4237</v>
      </c>
      <c r="D67" s="11" t="s">
        <v>71</v>
      </c>
      <c r="E67" s="16">
        <f t="shared" si="7"/>
        <v>7768.991529444304</v>
      </c>
      <c r="F67" s="16">
        <f t="shared" si="8"/>
        <v>7769</v>
      </c>
      <c r="G67" s="16">
        <f t="shared" si="9"/>
        <v>-0.03382130000682082</v>
      </c>
      <c r="J67" s="16">
        <f>+G67</f>
        <v>-0.03382130000682082</v>
      </c>
      <c r="O67" s="16">
        <f t="shared" si="11"/>
        <v>-0.05629901577569575</v>
      </c>
      <c r="Q67" s="18">
        <f t="shared" si="10"/>
        <v>29087.9237</v>
      </c>
    </row>
    <row r="68" spans="1:17" s="16" customFormat="1" ht="12.75">
      <c r="A68" s="11" t="s">
        <v>58</v>
      </c>
      <c r="B68" s="40" t="s">
        <v>56</v>
      </c>
      <c r="C68" s="11">
        <v>44106.4245</v>
      </c>
      <c r="D68" s="11" t="s">
        <v>71</v>
      </c>
      <c r="E68" s="16">
        <f t="shared" si="7"/>
        <v>7768.991729804568</v>
      </c>
      <c r="F68" s="16">
        <f t="shared" si="8"/>
        <v>7769</v>
      </c>
      <c r="G68" s="16">
        <f t="shared" si="9"/>
        <v>-0.03302130000520265</v>
      </c>
      <c r="J68" s="16">
        <f>+G68</f>
        <v>-0.03302130000520265</v>
      </c>
      <c r="O68" s="16">
        <f t="shared" si="11"/>
        <v>-0.05629901577569575</v>
      </c>
      <c r="Q68" s="18">
        <f t="shared" si="10"/>
        <v>29087.9245</v>
      </c>
    </row>
    <row r="69" spans="1:31" s="16" customFormat="1" ht="12.75">
      <c r="A69" s="12" t="s">
        <v>40</v>
      </c>
      <c r="B69" s="12"/>
      <c r="C69" s="39">
        <v>44114.398</v>
      </c>
      <c r="D69" s="39"/>
      <c r="E69" s="16">
        <f t="shared" si="7"/>
        <v>7770.988695498659</v>
      </c>
      <c r="F69" s="16">
        <f t="shared" si="8"/>
        <v>7771</v>
      </c>
      <c r="G69" s="16">
        <f t="shared" si="9"/>
        <v>-0.04513670000596903</v>
      </c>
      <c r="I69" s="16">
        <f>+G69</f>
        <v>-0.04513670000596903</v>
      </c>
      <c r="O69" s="16">
        <f t="shared" si="11"/>
        <v>-0.05628044040313143</v>
      </c>
      <c r="Q69" s="18">
        <f t="shared" si="10"/>
        <v>29095.898</v>
      </c>
      <c r="AB69" s="16">
        <v>7</v>
      </c>
      <c r="AC69" s="16" t="s">
        <v>29</v>
      </c>
      <c r="AE69" s="16" t="s">
        <v>31</v>
      </c>
    </row>
    <row r="70" spans="1:31" s="16" customFormat="1" ht="12.75">
      <c r="A70" s="12" t="s">
        <v>41</v>
      </c>
      <c r="B70" s="12"/>
      <c r="C70" s="39">
        <v>44122.393</v>
      </c>
      <c r="D70" s="39"/>
      <c r="E70" s="16">
        <f t="shared" si="7"/>
        <v>7772.99104587481</v>
      </c>
      <c r="F70" s="16">
        <f t="shared" si="8"/>
        <v>7773</v>
      </c>
      <c r="G70" s="16">
        <f t="shared" si="9"/>
        <v>-0.03575210000417428</v>
      </c>
      <c r="I70" s="16">
        <f>+G70</f>
        <v>-0.03575210000417428</v>
      </c>
      <c r="O70" s="16">
        <f t="shared" si="11"/>
        <v>-0.056261865030567126</v>
      </c>
      <c r="Q70" s="18">
        <f t="shared" si="10"/>
        <v>29103.892999999996</v>
      </c>
      <c r="AB70" s="16">
        <v>8</v>
      </c>
      <c r="AC70" s="16" t="s">
        <v>32</v>
      </c>
      <c r="AE70" s="16" t="s">
        <v>31</v>
      </c>
    </row>
    <row r="71" spans="1:17" s="16" customFormat="1" ht="12.75">
      <c r="A71" s="11" t="s">
        <v>43</v>
      </c>
      <c r="B71" s="40"/>
      <c r="C71" s="11">
        <v>44413.8677</v>
      </c>
      <c r="D71" s="11">
        <v>0.0008</v>
      </c>
      <c r="E71" s="16">
        <f t="shared" si="7"/>
        <v>7845.990980231781</v>
      </c>
      <c r="F71" s="16">
        <f t="shared" si="8"/>
        <v>7846</v>
      </c>
      <c r="G71" s="16">
        <f t="shared" si="9"/>
        <v>-0.03601419999904465</v>
      </c>
      <c r="J71" s="16">
        <f>+G71</f>
        <v>-0.03601419999904465</v>
      </c>
      <c r="O71" s="16">
        <f t="shared" si="11"/>
        <v>-0.055583863931969804</v>
      </c>
      <c r="Q71" s="18">
        <f t="shared" si="10"/>
        <v>29395.367700000003</v>
      </c>
    </row>
    <row r="72" spans="1:17" s="16" customFormat="1" ht="12.75">
      <c r="A72" s="11" t="s">
        <v>43</v>
      </c>
      <c r="B72" s="40"/>
      <c r="C72" s="11">
        <v>44433.8286</v>
      </c>
      <c r="D72" s="11">
        <v>0.0008</v>
      </c>
      <c r="E72" s="16">
        <f t="shared" si="7"/>
        <v>7850.990194193424</v>
      </c>
      <c r="F72" s="16">
        <f t="shared" si="8"/>
        <v>7851</v>
      </c>
      <c r="G72" s="16">
        <f t="shared" si="9"/>
        <v>-0.039152700002887286</v>
      </c>
      <c r="J72" s="16">
        <f>+G72</f>
        <v>-0.039152700002887286</v>
      </c>
      <c r="O72" s="16">
        <f t="shared" si="11"/>
        <v>-0.055537425500559026</v>
      </c>
      <c r="Q72" s="18">
        <f t="shared" si="10"/>
        <v>29415.3286</v>
      </c>
    </row>
    <row r="73" spans="1:31" s="16" customFormat="1" ht="12.75">
      <c r="A73" s="12" t="s">
        <v>46</v>
      </c>
      <c r="B73" s="12"/>
      <c r="C73" s="39">
        <v>46286.499</v>
      </c>
      <c r="D73" s="39"/>
      <c r="E73" s="16">
        <f t="shared" si="7"/>
        <v>8314.99210442817</v>
      </c>
      <c r="F73" s="16">
        <f t="shared" si="8"/>
        <v>8315</v>
      </c>
      <c r="G73" s="16">
        <f t="shared" si="9"/>
        <v>-0.03152549999504117</v>
      </c>
      <c r="I73" s="16">
        <f>+G73</f>
        <v>-0.03152549999504117</v>
      </c>
      <c r="O73" s="16">
        <f t="shared" si="11"/>
        <v>-0.05122793906563908</v>
      </c>
      <c r="Q73" s="18">
        <f t="shared" si="10"/>
        <v>31267.999000000003</v>
      </c>
      <c r="AA73" s="16" t="s">
        <v>45</v>
      </c>
      <c r="AE73" s="16" t="s">
        <v>44</v>
      </c>
    </row>
    <row r="74" spans="1:31" s="16" customFormat="1" ht="12.75">
      <c r="A74" s="12" t="s">
        <v>47</v>
      </c>
      <c r="B74" s="12"/>
      <c r="C74" s="39">
        <v>47368.531</v>
      </c>
      <c r="D74" s="39"/>
      <c r="E74" s="16">
        <f t="shared" si="7"/>
        <v>8585.987374247952</v>
      </c>
      <c r="F74" s="16">
        <f t="shared" si="8"/>
        <v>8586</v>
      </c>
      <c r="G74" s="16">
        <f t="shared" si="9"/>
        <v>-0.05041219999839086</v>
      </c>
      <c r="I74" s="16">
        <f>+G74</f>
        <v>-0.05041219999839086</v>
      </c>
      <c r="O74" s="16">
        <f t="shared" si="11"/>
        <v>-0.04871097608317505</v>
      </c>
      <c r="Q74" s="18">
        <f t="shared" si="10"/>
        <v>32350.031000000003</v>
      </c>
      <c r="AA74" s="16" t="s">
        <v>42</v>
      </c>
      <c r="AB74" s="16">
        <v>9</v>
      </c>
      <c r="AC74" s="16" t="s">
        <v>36</v>
      </c>
      <c r="AE74" s="16" t="s">
        <v>31</v>
      </c>
    </row>
    <row r="75" spans="1:31" s="16" customFormat="1" ht="12.75">
      <c r="A75" s="12" t="s">
        <v>48</v>
      </c>
      <c r="B75" s="12"/>
      <c r="C75" s="39">
        <v>47388.494</v>
      </c>
      <c r="D75" s="39"/>
      <c r="E75" s="12">
        <f t="shared" si="7"/>
        <v>8590.987114155283</v>
      </c>
      <c r="F75" s="16">
        <f t="shared" si="8"/>
        <v>8591</v>
      </c>
      <c r="G75" s="16">
        <f t="shared" si="9"/>
        <v>-0.0514506999970763</v>
      </c>
      <c r="I75" s="16">
        <f>+G75</f>
        <v>-0.0514506999970763</v>
      </c>
      <c r="O75" s="16">
        <f t="shared" si="11"/>
        <v>-0.048664537651764275</v>
      </c>
      <c r="Q75" s="18">
        <f t="shared" si="10"/>
        <v>32369.994</v>
      </c>
      <c r="AA75" s="16" t="s">
        <v>45</v>
      </c>
      <c r="AE75" s="16" t="s">
        <v>44</v>
      </c>
    </row>
    <row r="76" spans="1:31" s="16" customFormat="1" ht="12.75">
      <c r="A76" s="12" t="s">
        <v>50</v>
      </c>
      <c r="B76" s="12"/>
      <c r="C76" s="39">
        <v>50247.3554</v>
      </c>
      <c r="D76" s="39"/>
      <c r="E76" s="12">
        <f t="shared" si="7"/>
        <v>9306.989890847986</v>
      </c>
      <c r="F76" s="16">
        <f t="shared" si="8"/>
        <v>9307</v>
      </c>
      <c r="G76" s="16">
        <f t="shared" si="9"/>
        <v>-0.0403638999996474</v>
      </c>
      <c r="J76" s="16">
        <f>+G76</f>
        <v>-0.0403638999996474</v>
      </c>
      <c r="O76" s="16">
        <f t="shared" si="11"/>
        <v>-0.04201455427374125</v>
      </c>
      <c r="Q76" s="18">
        <f t="shared" si="10"/>
        <v>35228.8554</v>
      </c>
      <c r="AA76" s="16" t="s">
        <v>49</v>
      </c>
      <c r="AE76" s="16" t="s">
        <v>44</v>
      </c>
    </row>
    <row r="77" spans="1:31" s="16" customFormat="1" ht="12.75">
      <c r="A77" s="12" t="s">
        <v>50</v>
      </c>
      <c r="B77" s="12"/>
      <c r="C77" s="39">
        <v>50247.3567</v>
      </c>
      <c r="D77" s="39"/>
      <c r="E77" s="12">
        <f t="shared" si="7"/>
        <v>9306.99021643341</v>
      </c>
      <c r="F77" s="16">
        <f t="shared" si="8"/>
        <v>9307</v>
      </c>
      <c r="G77" s="16">
        <f t="shared" si="9"/>
        <v>-0.03906390000338433</v>
      </c>
      <c r="J77" s="16">
        <f>+G77</f>
        <v>-0.03906390000338433</v>
      </c>
      <c r="O77" s="16">
        <f t="shared" si="11"/>
        <v>-0.04201455427374125</v>
      </c>
      <c r="Q77" s="18">
        <f t="shared" si="10"/>
        <v>35228.8567</v>
      </c>
      <c r="AA77" s="16" t="s">
        <v>51</v>
      </c>
      <c r="AE77" s="16" t="s">
        <v>44</v>
      </c>
    </row>
    <row r="78" spans="1:17" s="16" customFormat="1" ht="12.75">
      <c r="A78" s="41" t="s">
        <v>73</v>
      </c>
      <c r="B78" s="42" t="s">
        <v>56</v>
      </c>
      <c r="C78" s="39">
        <v>55018.7701</v>
      </c>
      <c r="D78" s="39">
        <v>0.0003</v>
      </c>
      <c r="E78" s="12">
        <f t="shared" si="7"/>
        <v>10501.99226975043</v>
      </c>
      <c r="F78" s="16">
        <f t="shared" si="8"/>
        <v>10502</v>
      </c>
      <c r="G78" s="16">
        <f t="shared" si="9"/>
        <v>-0.03086540000367677</v>
      </c>
      <c r="K78" s="16">
        <f>+G78</f>
        <v>-0.03086540000367677</v>
      </c>
      <c r="O78" s="16">
        <f t="shared" si="11"/>
        <v>-0.03091576916656595</v>
      </c>
      <c r="Q78" s="18">
        <f t="shared" si="10"/>
        <v>40000.2701</v>
      </c>
    </row>
    <row r="79" spans="1:17" s="16" customFormat="1" ht="12.75">
      <c r="A79" s="56" t="s">
        <v>74</v>
      </c>
      <c r="B79" s="57" t="s">
        <v>56</v>
      </c>
      <c r="C79" s="58">
        <v>56076.8686</v>
      </c>
      <c r="D79" s="58">
        <v>0.0005</v>
      </c>
      <c r="E79" s="12">
        <f t="shared" si="7"/>
        <v>10766.993386633672</v>
      </c>
      <c r="F79" s="16">
        <f t="shared" si="8"/>
        <v>10767</v>
      </c>
      <c r="G79" s="16">
        <f t="shared" si="9"/>
        <v>-0.02640590000373777</v>
      </c>
      <c r="K79" s="16">
        <f>+G79</f>
        <v>-0.02640590000373777</v>
      </c>
      <c r="N79" s="16">
        <f>+G79</f>
        <v>-0.02640590000373777</v>
      </c>
      <c r="O79" s="16">
        <f t="shared" si="11"/>
        <v>-0.028454532301794858</v>
      </c>
      <c r="Q79" s="18">
        <f t="shared" si="10"/>
        <v>41058.3686</v>
      </c>
    </row>
    <row r="80" spans="1:21" s="16" customFormat="1" ht="12.75">
      <c r="A80" s="61" t="s">
        <v>614</v>
      </c>
      <c r="B80" s="62" t="s">
        <v>56</v>
      </c>
      <c r="C80" s="63">
        <v>56855.4833</v>
      </c>
      <c r="D80" s="63">
        <v>0.014</v>
      </c>
      <c r="E80" s="12">
        <f t="shared" si="7"/>
        <v>10961.997694003643</v>
      </c>
      <c r="F80" s="16">
        <f t="shared" si="8"/>
        <v>10962</v>
      </c>
      <c r="O80" s="16">
        <f t="shared" si="11"/>
        <v>-0.026643433476774614</v>
      </c>
      <c r="Q80" s="18">
        <f t="shared" si="10"/>
        <v>41836.9833</v>
      </c>
      <c r="U80" s="16">
        <f>+C80-(C$7+F80*C$8)</f>
        <v>-0.009207400005834643</v>
      </c>
    </row>
    <row r="81" spans="1:17" s="16" customFormat="1" ht="12.75">
      <c r="A81" s="59" t="s">
        <v>75</v>
      </c>
      <c r="B81" s="60" t="s">
        <v>56</v>
      </c>
      <c r="C81" s="59">
        <v>56887.4118</v>
      </c>
      <c r="D81" s="59">
        <v>0.0025</v>
      </c>
      <c r="E81" s="12">
        <f t="shared" si="7"/>
        <v>10969.99419731634</v>
      </c>
      <c r="F81" s="16">
        <f t="shared" si="8"/>
        <v>10970</v>
      </c>
      <c r="G81" s="16">
        <f>+C81-(C$7+F81*C$8)</f>
        <v>-0.023169000007328577</v>
      </c>
      <c r="J81" s="16">
        <f>+G81</f>
        <v>-0.023169000007328577</v>
      </c>
      <c r="O81" s="16">
        <f t="shared" si="11"/>
        <v>-0.026569131986517378</v>
      </c>
      <c r="Q81" s="18">
        <f t="shared" si="10"/>
        <v>41868.9118</v>
      </c>
    </row>
    <row r="82" spans="1:17" s="16" customFormat="1" ht="12.75">
      <c r="A82" s="65" t="s">
        <v>616</v>
      </c>
      <c r="B82" s="66" t="s">
        <v>56</v>
      </c>
      <c r="C82" s="67">
        <v>57214.8254</v>
      </c>
      <c r="D82" s="67">
        <v>0.0007</v>
      </c>
      <c r="E82" s="12">
        <f>+(C82-C$7)/C$8</f>
        <v>11051.995040983316</v>
      </c>
      <c r="F82" s="16">
        <f t="shared" si="8"/>
        <v>11052</v>
      </c>
      <c r="G82" s="16">
        <f>+C82-(C$7+F82*C$8)</f>
        <v>-0.019800399997620843</v>
      </c>
      <c r="K82" s="16">
        <f>+G82</f>
        <v>-0.019800399997620843</v>
      </c>
      <c r="O82" s="16">
        <f>+C$11+C$12*F82</f>
        <v>-0.025807541711380666</v>
      </c>
      <c r="Q82" s="18">
        <f>+C82-15018.5</f>
        <v>42196.3254</v>
      </c>
    </row>
    <row r="83" spans="1:17" s="16" customFormat="1" ht="12.75">
      <c r="A83" s="68" t="s">
        <v>0</v>
      </c>
      <c r="B83" s="68" t="s">
        <v>72</v>
      </c>
      <c r="C83" s="69">
        <v>57947.494</v>
      </c>
      <c r="D83" s="69">
        <v>0.02</v>
      </c>
      <c r="E83" s="12">
        <f>+(C83-C$7)/C$8</f>
        <v>11235.492132516172</v>
      </c>
      <c r="F83" s="16">
        <f t="shared" si="8"/>
        <v>11235.5</v>
      </c>
      <c r="G83" s="16">
        <f>+C83-(C$7+F83*C$8)</f>
        <v>-0.03141334999963874</v>
      </c>
      <c r="K83" s="16">
        <f>+G83</f>
        <v>-0.03141334999963874</v>
      </c>
      <c r="O83" s="16">
        <f>+C$11+C$12*F83</f>
        <v>-0.0241032512786052</v>
      </c>
      <c r="Q83" s="18">
        <f>+C83-15018.5</f>
        <v>42928.994</v>
      </c>
    </row>
    <row r="84" spans="1:17" s="16" customFormat="1" ht="12.75">
      <c r="A84" s="68" t="s">
        <v>0</v>
      </c>
      <c r="B84" s="68" t="s">
        <v>72</v>
      </c>
      <c r="C84" s="69">
        <v>57947.497</v>
      </c>
      <c r="D84" s="69">
        <v>0.008</v>
      </c>
      <c r="E84" s="12">
        <f>+(C84-C$7)/C$8</f>
        <v>11235.49288386716</v>
      </c>
      <c r="F84" s="16">
        <f t="shared" si="8"/>
        <v>11235.5</v>
      </c>
      <c r="G84" s="16">
        <f>+C84-(C$7+F84*C$8)</f>
        <v>-0.02841334999538958</v>
      </c>
      <c r="K84" s="16">
        <f>+G84</f>
        <v>-0.02841334999538958</v>
      </c>
      <c r="O84" s="16">
        <f>+C$11+C$12*F84</f>
        <v>-0.0241032512786052</v>
      </c>
      <c r="Q84" s="18">
        <f>+C84-15018.5</f>
        <v>42928.997</v>
      </c>
    </row>
    <row r="85" spans="3:4" s="16" customFormat="1" ht="12.75">
      <c r="C85" s="17"/>
      <c r="D85" s="17"/>
    </row>
    <row r="86" spans="3:4" s="16" customFormat="1" ht="12.75">
      <c r="C86" s="17"/>
      <c r="D86" s="17"/>
    </row>
    <row r="87" spans="3:4" s="16" customFormat="1" ht="12.75">
      <c r="C87" s="17"/>
      <c r="D87" s="17"/>
    </row>
    <row r="88" spans="3:4" s="16" customFormat="1" ht="12.75">
      <c r="C88" s="17"/>
      <c r="D88" s="17"/>
    </row>
    <row r="89" spans="3:4" s="16" customFormat="1" ht="12.75">
      <c r="C89" s="17"/>
      <c r="D89" s="17"/>
    </row>
    <row r="90" spans="3:4" s="16" customFormat="1" ht="12.75">
      <c r="C90" s="17"/>
      <c r="D90" s="17"/>
    </row>
    <row r="91" spans="3:4" s="16" customFormat="1" ht="12.75">
      <c r="C91" s="17"/>
      <c r="D91" s="17"/>
    </row>
    <row r="92" spans="3:4" s="16" customFormat="1" ht="12.75">
      <c r="C92" s="17"/>
      <c r="D92" s="17"/>
    </row>
    <row r="93" spans="3:4" s="16" customFormat="1" ht="12.75">
      <c r="C93" s="17"/>
      <c r="D93" s="17"/>
    </row>
    <row r="94" spans="3:4" s="16" customFormat="1" ht="12.75">
      <c r="C94" s="17"/>
      <c r="D94" s="17"/>
    </row>
    <row r="95" spans="3:4" s="16" customFormat="1" ht="12.75">
      <c r="C95" s="17"/>
      <c r="D95" s="17"/>
    </row>
    <row r="96" spans="3:4" s="16" customFormat="1" ht="12.75">
      <c r="C96" s="17"/>
      <c r="D96" s="17"/>
    </row>
    <row r="97" spans="3:4" s="16" customFormat="1" ht="12.75">
      <c r="C97" s="17"/>
      <c r="D97" s="17"/>
    </row>
    <row r="98" spans="3:4" s="16" customFormat="1" ht="12.75">
      <c r="C98" s="17"/>
      <c r="D98" s="17"/>
    </row>
    <row r="99" spans="3:4" s="16" customFormat="1" ht="12.75">
      <c r="C99" s="17"/>
      <c r="D99" s="17"/>
    </row>
    <row r="100" spans="3:4" s="16" customFormat="1" ht="12.75">
      <c r="C100" s="17"/>
      <c r="D100" s="17"/>
    </row>
    <row r="101" spans="3:4" s="16" customFormat="1" ht="12.75">
      <c r="C101" s="17"/>
      <c r="D101" s="17"/>
    </row>
    <row r="102" spans="3:4" s="16" customFormat="1" ht="12.75">
      <c r="C102" s="17"/>
      <c r="D102" s="17"/>
    </row>
    <row r="103" spans="3:4" s="16" customFormat="1" ht="12.75">
      <c r="C103" s="17"/>
      <c r="D103" s="17"/>
    </row>
    <row r="104" spans="3:4" s="16" customFormat="1" ht="12.75">
      <c r="C104" s="17"/>
      <c r="D104" s="17"/>
    </row>
    <row r="105" spans="3:4" s="16" customFormat="1" ht="12.75">
      <c r="C105" s="17"/>
      <c r="D105" s="17"/>
    </row>
    <row r="106" spans="3:4" s="16" customFormat="1" ht="12.75">
      <c r="C106" s="17"/>
      <c r="D106" s="17"/>
    </row>
    <row r="107" spans="3:4" s="16" customFormat="1" ht="12.75">
      <c r="C107" s="17"/>
      <c r="D107" s="17"/>
    </row>
    <row r="108" spans="3:4" s="16" customFormat="1" ht="12.75">
      <c r="C108" s="17"/>
      <c r="D108" s="17"/>
    </row>
    <row r="109" spans="3:4" s="16" customFormat="1" ht="12.75">
      <c r="C109" s="17"/>
      <c r="D109" s="17"/>
    </row>
    <row r="110" spans="3:4" s="16" customFormat="1" ht="12.75">
      <c r="C110" s="17"/>
      <c r="D110" s="17"/>
    </row>
    <row r="111" spans="3:4" s="16" customFormat="1" ht="12.75">
      <c r="C111" s="17"/>
      <c r="D111" s="17"/>
    </row>
    <row r="112" spans="3:4" s="16" customFormat="1" ht="12.75">
      <c r="C112" s="17"/>
      <c r="D112" s="17"/>
    </row>
    <row r="113" spans="3:4" s="16" customFormat="1" ht="12.75">
      <c r="C113" s="17"/>
      <c r="D113" s="17"/>
    </row>
    <row r="114" spans="3:4" s="16" customFormat="1" ht="12.75">
      <c r="C114" s="17"/>
      <c r="D114" s="17"/>
    </row>
    <row r="115" spans="3:4" s="16" customFormat="1" ht="12.75">
      <c r="C115" s="17"/>
      <c r="D115" s="17"/>
    </row>
    <row r="116" spans="3:4" s="16" customFormat="1" ht="12.75">
      <c r="C116" s="17"/>
      <c r="D116" s="17"/>
    </row>
    <row r="117" spans="3:4" s="16" customFormat="1" ht="12.75">
      <c r="C117" s="17"/>
      <c r="D117" s="17"/>
    </row>
    <row r="118" spans="3:4" s="16" customFormat="1" ht="12.75">
      <c r="C118" s="17"/>
      <c r="D118" s="17"/>
    </row>
    <row r="119" spans="3:4" s="16" customFormat="1" ht="12.75">
      <c r="C119" s="17"/>
      <c r="D119" s="17"/>
    </row>
    <row r="120" spans="3:4" s="16" customFormat="1" ht="12.75">
      <c r="C120" s="17"/>
      <c r="D120" s="17"/>
    </row>
    <row r="121" spans="3:4" s="16" customFormat="1" ht="12.75">
      <c r="C121" s="17"/>
      <c r="D121" s="17"/>
    </row>
    <row r="122" spans="3:4" s="16" customFormat="1" ht="12.75">
      <c r="C122" s="17"/>
      <c r="D122" s="17"/>
    </row>
    <row r="123" spans="3:4" s="16" customFormat="1" ht="12.75">
      <c r="C123" s="17"/>
      <c r="D123" s="17"/>
    </row>
    <row r="124" spans="3:4" s="16" customFormat="1" ht="12.75">
      <c r="C124" s="17"/>
      <c r="D124" s="17"/>
    </row>
    <row r="125" spans="3:4" s="16" customFormat="1" ht="12.75">
      <c r="C125" s="17"/>
      <c r="D125" s="17"/>
    </row>
    <row r="126" spans="3:4" s="16" customFormat="1" ht="12.75">
      <c r="C126" s="17"/>
      <c r="D126" s="17"/>
    </row>
    <row r="127" spans="3:4" s="16" customFormat="1" ht="12.75">
      <c r="C127" s="17"/>
      <c r="D127" s="17"/>
    </row>
    <row r="128" spans="3:4" s="16" customFormat="1" ht="12.75">
      <c r="C128" s="17"/>
      <c r="D128" s="17"/>
    </row>
    <row r="129" spans="3:4" s="16" customFormat="1" ht="12.75">
      <c r="C129" s="17"/>
      <c r="D129" s="17"/>
    </row>
    <row r="130" spans="3:4" s="16" customFormat="1" ht="12.75">
      <c r="C130" s="17"/>
      <c r="D130" s="17"/>
    </row>
    <row r="131" spans="3:4" s="16" customFormat="1" ht="12.75">
      <c r="C131" s="17"/>
      <c r="D131" s="17"/>
    </row>
    <row r="132" spans="3:4" s="16" customFormat="1" ht="12.75">
      <c r="C132" s="17"/>
      <c r="D132" s="17"/>
    </row>
    <row r="133" spans="3:4" s="16" customFormat="1" ht="12.75">
      <c r="C133" s="17"/>
      <c r="D133" s="17"/>
    </row>
    <row r="134" spans="3:4" s="16" customFormat="1" ht="12.75">
      <c r="C134" s="17"/>
      <c r="D134" s="17"/>
    </row>
    <row r="135" spans="3:4" s="16" customFormat="1" ht="12.75">
      <c r="C135" s="17"/>
      <c r="D135" s="17"/>
    </row>
    <row r="136" spans="3:4" s="16" customFormat="1" ht="12.75">
      <c r="C136" s="17"/>
      <c r="D136" s="17"/>
    </row>
    <row r="137" spans="3:4" s="16" customFormat="1" ht="12.75">
      <c r="C137" s="17"/>
      <c r="D137" s="17"/>
    </row>
    <row r="138" spans="3:4" s="16" customFormat="1" ht="12.75">
      <c r="C138" s="17"/>
      <c r="D138" s="17"/>
    </row>
    <row r="139" spans="3:4" s="16" customFormat="1" ht="12.75">
      <c r="C139" s="17"/>
      <c r="D139" s="17"/>
    </row>
    <row r="140" spans="3:4" s="16" customFormat="1" ht="12.75">
      <c r="C140" s="17"/>
      <c r="D140" s="17"/>
    </row>
    <row r="141" spans="3:4" s="16" customFormat="1" ht="12.75">
      <c r="C141" s="17"/>
      <c r="D141" s="17"/>
    </row>
    <row r="142" spans="3:4" s="16" customFormat="1" ht="12.75">
      <c r="C142" s="17"/>
      <c r="D142" s="17"/>
    </row>
    <row r="143" spans="3:4" s="16" customFormat="1" ht="12.75">
      <c r="C143" s="17"/>
      <c r="D143" s="17"/>
    </row>
    <row r="144" spans="3:4" s="16" customFormat="1" ht="12.75">
      <c r="C144" s="17"/>
      <c r="D144" s="17"/>
    </row>
    <row r="145" spans="3:4" s="16" customFormat="1" ht="12.75">
      <c r="C145" s="17"/>
      <c r="D145" s="17"/>
    </row>
    <row r="146" spans="3:4" s="16" customFormat="1" ht="12.75">
      <c r="C146" s="17"/>
      <c r="D146" s="17"/>
    </row>
    <row r="147" spans="3:4" s="16" customFormat="1" ht="12.75">
      <c r="C147" s="17"/>
      <c r="D147" s="17"/>
    </row>
    <row r="148" spans="3:4" s="16" customFormat="1" ht="12.75">
      <c r="C148" s="17"/>
      <c r="D148" s="17"/>
    </row>
    <row r="149" spans="3:4" s="16" customFormat="1" ht="12.75">
      <c r="C149" s="17"/>
      <c r="D149" s="17"/>
    </row>
    <row r="150" spans="3:4" s="16" customFormat="1" ht="12.75">
      <c r="C150" s="17"/>
      <c r="D150" s="17"/>
    </row>
    <row r="151" spans="3:4" s="16" customFormat="1" ht="12.75">
      <c r="C151" s="17"/>
      <c r="D151" s="17"/>
    </row>
    <row r="152" spans="3:4" s="16" customFormat="1" ht="12.75">
      <c r="C152" s="17"/>
      <c r="D152" s="17"/>
    </row>
    <row r="153" spans="3:4" s="16" customFormat="1" ht="12.75">
      <c r="C153" s="17"/>
      <c r="D153" s="17"/>
    </row>
    <row r="154" spans="3:4" s="16" customFormat="1" ht="12.75">
      <c r="C154" s="17"/>
      <c r="D154" s="17"/>
    </row>
    <row r="155" spans="3:4" s="16" customFormat="1" ht="12.75">
      <c r="C155" s="17"/>
      <c r="D155" s="17"/>
    </row>
    <row r="156" spans="3:4" s="16" customFormat="1" ht="12.75">
      <c r="C156" s="17"/>
      <c r="D156" s="17"/>
    </row>
    <row r="157" spans="3:4" s="16" customFormat="1" ht="12.75">
      <c r="C157" s="17"/>
      <c r="D157" s="17"/>
    </row>
    <row r="158" spans="3:4" s="16" customFormat="1" ht="12.75">
      <c r="C158" s="17"/>
      <c r="D158" s="17"/>
    </row>
    <row r="159" spans="3:4" s="16" customFormat="1" ht="12.75">
      <c r="C159" s="17"/>
      <c r="D159" s="17"/>
    </row>
    <row r="160" spans="3:4" s="16" customFormat="1" ht="12.75">
      <c r="C160" s="17"/>
      <c r="D160" s="17"/>
    </row>
    <row r="161" spans="3:4" s="16" customFormat="1" ht="12.75">
      <c r="C161" s="17"/>
      <c r="D161" s="17"/>
    </row>
    <row r="162" spans="3:4" s="16" customFormat="1" ht="12.75">
      <c r="C162" s="17"/>
      <c r="D162" s="17"/>
    </row>
    <row r="163" spans="3:4" s="16" customFormat="1" ht="12.75">
      <c r="C163" s="17"/>
      <c r="D163" s="17"/>
    </row>
    <row r="164" spans="3:4" s="16" customFormat="1" ht="12.75">
      <c r="C164" s="17"/>
      <c r="D164" s="17"/>
    </row>
    <row r="165" spans="3:4" s="16" customFormat="1" ht="12.75">
      <c r="C165" s="17"/>
      <c r="D165" s="17"/>
    </row>
    <row r="166" spans="3:4" s="16" customFormat="1" ht="12.75">
      <c r="C166" s="17"/>
      <c r="D166" s="17"/>
    </row>
    <row r="167" spans="3:4" s="16" customFormat="1" ht="12.75">
      <c r="C167" s="17"/>
      <c r="D167" s="17"/>
    </row>
    <row r="168" spans="3:4" s="16" customFormat="1" ht="12.75">
      <c r="C168" s="17"/>
      <c r="D168" s="17"/>
    </row>
    <row r="169" spans="3:4" s="16" customFormat="1" ht="12.75">
      <c r="C169" s="17"/>
      <c r="D169" s="17"/>
    </row>
    <row r="170" spans="3:4" s="16" customFormat="1" ht="12.75">
      <c r="C170" s="17"/>
      <c r="D170" s="17"/>
    </row>
    <row r="171" spans="3:4" s="16" customFormat="1" ht="12.75">
      <c r="C171" s="17"/>
      <c r="D171" s="17"/>
    </row>
    <row r="172" spans="3:4" s="16" customFormat="1" ht="12.75">
      <c r="C172" s="17"/>
      <c r="D172" s="17"/>
    </row>
    <row r="173" spans="3:4" s="16" customFormat="1" ht="12.75">
      <c r="C173" s="17"/>
      <c r="D173" s="17"/>
    </row>
    <row r="174" spans="3:4" s="16" customFormat="1" ht="12.75">
      <c r="C174" s="17"/>
      <c r="D174" s="17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  <row r="1948" spans="3:4" ht="12.75">
      <c r="C1948" s="15"/>
      <c r="D1948" s="15"/>
    </row>
    <row r="1949" spans="3:4" ht="12.75">
      <c r="C1949" s="15"/>
      <c r="D1949" s="15"/>
    </row>
    <row r="1950" spans="3:4" ht="12.75">
      <c r="C1950" s="15"/>
      <c r="D1950" s="15"/>
    </row>
    <row r="1951" spans="3:4" ht="12.75">
      <c r="C1951" s="15"/>
      <c r="D1951" s="15"/>
    </row>
    <row r="1952" spans="3:4" ht="12.75">
      <c r="C1952" s="15"/>
      <c r="D1952" s="15"/>
    </row>
    <row r="1953" spans="3:4" ht="12.75">
      <c r="C1953" s="15"/>
      <c r="D1953" s="15"/>
    </row>
    <row r="1954" spans="3:4" ht="12.75">
      <c r="C1954" s="15"/>
      <c r="D1954" s="15"/>
    </row>
    <row r="1955" spans="3:4" ht="12.75">
      <c r="C1955" s="15"/>
      <c r="D1955" s="15"/>
    </row>
    <row r="1956" spans="3:4" ht="12.75">
      <c r="C1956" s="15"/>
      <c r="D1956" s="15"/>
    </row>
    <row r="1957" spans="3:4" ht="12.75">
      <c r="C1957" s="15"/>
      <c r="D1957" s="15"/>
    </row>
    <row r="1958" spans="3:4" ht="12.75">
      <c r="C1958" s="15"/>
      <c r="D1958" s="15"/>
    </row>
    <row r="1959" spans="3:4" ht="12.75">
      <c r="C1959" s="15"/>
      <c r="D1959" s="15"/>
    </row>
    <row r="1960" spans="3:4" ht="12.75">
      <c r="C1960" s="15"/>
      <c r="D1960" s="15"/>
    </row>
    <row r="1961" spans="3:4" ht="12.75">
      <c r="C1961" s="15"/>
      <c r="D1961" s="15"/>
    </row>
    <row r="1962" spans="3:4" ht="12.75">
      <c r="C1962" s="15"/>
      <c r="D1962" s="15"/>
    </row>
    <row r="1963" spans="3:4" ht="12.75">
      <c r="C1963" s="15"/>
      <c r="D1963" s="15"/>
    </row>
    <row r="1964" spans="3:4" ht="12.75">
      <c r="C1964" s="15"/>
      <c r="D1964" s="15"/>
    </row>
    <row r="1965" spans="3:4" ht="12.75">
      <c r="C1965" s="15"/>
      <c r="D1965" s="15"/>
    </row>
    <row r="1966" spans="3:4" ht="12.75">
      <c r="C1966" s="15"/>
      <c r="D1966" s="15"/>
    </row>
    <row r="1967" spans="3:4" ht="12.75">
      <c r="C1967" s="15"/>
      <c r="D1967" s="15"/>
    </row>
    <row r="1968" spans="3:4" ht="12.75">
      <c r="C1968" s="15"/>
      <c r="D1968" s="15"/>
    </row>
    <row r="1969" spans="3:4" ht="12.75">
      <c r="C1969" s="15"/>
      <c r="D1969" s="15"/>
    </row>
    <row r="1970" spans="3:4" ht="12.75">
      <c r="C1970" s="15"/>
      <c r="D1970" s="15"/>
    </row>
    <row r="1971" spans="3:4" ht="12.75">
      <c r="C1971" s="15"/>
      <c r="D1971" s="15"/>
    </row>
    <row r="1972" spans="3:4" ht="12.75">
      <c r="C1972" s="15"/>
      <c r="D1972" s="15"/>
    </row>
    <row r="1973" spans="3:4" ht="12.75">
      <c r="C1973" s="15"/>
      <c r="D1973" s="15"/>
    </row>
    <row r="1974" spans="3:4" ht="12.75">
      <c r="C1974" s="15"/>
      <c r="D1974" s="15"/>
    </row>
    <row r="1975" spans="3:4" ht="12.75">
      <c r="C1975" s="15"/>
      <c r="D1975" s="15"/>
    </row>
    <row r="1976" spans="3:4" ht="12.75">
      <c r="C1976" s="15"/>
      <c r="D1976" s="15"/>
    </row>
    <row r="1977" spans="3:4" ht="12.75">
      <c r="C1977" s="15"/>
      <c r="D1977" s="15"/>
    </row>
    <row r="1978" spans="3:4" ht="12.75">
      <c r="C1978" s="15"/>
      <c r="D1978" s="15"/>
    </row>
    <row r="1979" spans="3:4" ht="12.75">
      <c r="C1979" s="15"/>
      <c r="D1979" s="15"/>
    </row>
    <row r="1980" spans="3:4" ht="12.75">
      <c r="C1980" s="15"/>
      <c r="D1980" s="15"/>
    </row>
    <row r="1981" spans="3:4" ht="12.75">
      <c r="C1981" s="15"/>
      <c r="D1981" s="15"/>
    </row>
    <row r="1982" spans="3:4" ht="12.75">
      <c r="C1982" s="15"/>
      <c r="D1982" s="15"/>
    </row>
    <row r="1983" spans="3:4" ht="12.75">
      <c r="C1983" s="15"/>
      <c r="D1983" s="15"/>
    </row>
    <row r="1984" spans="3:4" ht="12.75">
      <c r="C1984" s="15"/>
      <c r="D1984" s="15"/>
    </row>
    <row r="1985" spans="3:4" ht="12.75">
      <c r="C1985" s="15"/>
      <c r="D1985" s="15"/>
    </row>
    <row r="1986" spans="3:4" ht="12.75">
      <c r="C1986" s="15"/>
      <c r="D1986" s="15"/>
    </row>
    <row r="1987" spans="3:4" ht="12.75">
      <c r="C1987" s="15"/>
      <c r="D1987" s="15"/>
    </row>
    <row r="1988" spans="3:4" ht="12.75">
      <c r="C1988" s="15"/>
      <c r="D1988" s="15"/>
    </row>
    <row r="1989" spans="3:4" ht="12.75">
      <c r="C1989" s="15"/>
      <c r="D1989" s="15"/>
    </row>
    <row r="1990" spans="3:4" ht="12.75">
      <c r="C1990" s="15"/>
      <c r="D1990" s="15"/>
    </row>
    <row r="1991" spans="3:4" ht="12.75">
      <c r="C1991" s="15"/>
      <c r="D1991" s="15"/>
    </row>
    <row r="1992" spans="3:4" ht="12.75">
      <c r="C1992" s="15"/>
      <c r="D1992" s="15"/>
    </row>
    <row r="1993" spans="3:4" ht="12.75">
      <c r="C1993" s="15"/>
      <c r="D1993" s="15"/>
    </row>
    <row r="1994" spans="3:4" ht="12.75">
      <c r="C1994" s="15"/>
      <c r="D1994" s="15"/>
    </row>
    <row r="1995" spans="3:4" ht="12.75">
      <c r="C1995" s="15"/>
      <c r="D1995" s="15"/>
    </row>
    <row r="1996" spans="3:4" ht="12.75">
      <c r="C1996" s="15"/>
      <c r="D1996" s="15"/>
    </row>
    <row r="1997" spans="3:4" ht="12.75">
      <c r="C1997" s="15"/>
      <c r="D1997" s="15"/>
    </row>
    <row r="1998" spans="3:4" ht="12.75">
      <c r="C1998" s="15"/>
      <c r="D1998" s="15"/>
    </row>
    <row r="1999" spans="3:4" ht="12.75">
      <c r="C1999" s="15"/>
      <c r="D1999" s="15"/>
    </row>
    <row r="2000" spans="3:4" ht="12.75">
      <c r="C2000" s="15"/>
      <c r="D2000" s="15"/>
    </row>
    <row r="2001" spans="3:4" ht="12.75">
      <c r="C2001" s="15"/>
      <c r="D2001" s="15"/>
    </row>
    <row r="2002" spans="3:4" ht="12.75">
      <c r="C2002" s="15"/>
      <c r="D2002" s="15"/>
    </row>
    <row r="2003" spans="3:4" ht="12.75">
      <c r="C2003" s="15"/>
      <c r="D2003" s="15"/>
    </row>
    <row r="2004" spans="3:4" ht="12.75">
      <c r="C2004" s="15"/>
      <c r="D2004" s="15"/>
    </row>
    <row r="2005" spans="3:4" ht="12.75">
      <c r="C2005" s="15"/>
      <c r="D2005" s="15"/>
    </row>
    <row r="2006" spans="3:4" ht="12.75">
      <c r="C2006" s="15"/>
      <c r="D2006" s="15"/>
    </row>
    <row r="2007" spans="3:4" ht="12.75">
      <c r="C2007" s="15"/>
      <c r="D2007" s="15"/>
    </row>
    <row r="2008" spans="3:4" ht="12.75">
      <c r="C2008" s="15"/>
      <c r="D2008" s="15"/>
    </row>
    <row r="2009" spans="3:4" ht="12.75">
      <c r="C2009" s="15"/>
      <c r="D2009" s="15"/>
    </row>
    <row r="2010" spans="3:4" ht="12.75">
      <c r="C2010" s="15"/>
      <c r="D2010" s="15"/>
    </row>
    <row r="2011" spans="3:4" ht="12.75">
      <c r="C2011" s="15"/>
      <c r="D2011" s="15"/>
    </row>
    <row r="2012" spans="3:4" ht="12.75">
      <c r="C2012" s="15"/>
      <c r="D2012" s="15"/>
    </row>
    <row r="2013" spans="3:4" ht="12.75">
      <c r="C2013" s="15"/>
      <c r="D2013" s="15"/>
    </row>
    <row r="2014" spans="3:4" ht="12.75">
      <c r="C2014" s="15"/>
      <c r="D2014" s="15"/>
    </row>
    <row r="2015" spans="3:4" ht="12.75">
      <c r="C2015" s="15"/>
      <c r="D2015" s="15"/>
    </row>
    <row r="2016" spans="3:4" ht="12.75">
      <c r="C2016" s="15"/>
      <c r="D2016" s="15"/>
    </row>
    <row r="2017" spans="3:4" ht="12.75">
      <c r="C2017" s="15"/>
      <c r="D2017" s="15"/>
    </row>
    <row r="2018" spans="3:4" ht="12.75">
      <c r="C2018" s="15"/>
      <c r="D2018" s="15"/>
    </row>
    <row r="2019" spans="3:4" ht="12.75">
      <c r="C2019" s="15"/>
      <c r="D2019" s="15"/>
    </row>
    <row r="2020" spans="3:4" ht="12.75">
      <c r="C2020" s="15"/>
      <c r="D2020" s="15"/>
    </row>
    <row r="2021" spans="3:4" ht="12.75">
      <c r="C2021" s="15"/>
      <c r="D2021" s="15"/>
    </row>
    <row r="2022" spans="3:4" ht="12.75">
      <c r="C2022" s="15"/>
      <c r="D2022" s="15"/>
    </row>
    <row r="2023" spans="3:4" ht="12.75">
      <c r="C2023" s="15"/>
      <c r="D2023" s="15"/>
    </row>
    <row r="2024" spans="3:4" ht="12.75">
      <c r="C2024" s="15"/>
      <c r="D2024" s="15"/>
    </row>
    <row r="2025" spans="3:4" ht="12.75">
      <c r="C2025" s="15"/>
      <c r="D2025" s="15"/>
    </row>
    <row r="2026" spans="3:4" ht="12.75">
      <c r="C2026" s="15"/>
      <c r="D2026" s="15"/>
    </row>
    <row r="2027" spans="3:4" ht="12.75">
      <c r="C2027" s="15"/>
      <c r="D2027" s="15"/>
    </row>
    <row r="2028" spans="3:4" ht="12.75">
      <c r="C2028" s="15"/>
      <c r="D2028" s="15"/>
    </row>
    <row r="2029" spans="3:4" ht="12.75">
      <c r="C2029" s="15"/>
      <c r="D2029" s="15"/>
    </row>
    <row r="2030" spans="3:4" ht="12.75">
      <c r="C2030" s="15"/>
      <c r="D2030" s="15"/>
    </row>
    <row r="2031" spans="3:4" ht="12.75">
      <c r="C2031" s="15"/>
      <c r="D2031" s="15"/>
    </row>
    <row r="2032" spans="3:4" ht="12.75">
      <c r="C2032" s="15"/>
      <c r="D2032" s="15"/>
    </row>
    <row r="2033" spans="3:4" ht="12.75">
      <c r="C2033" s="15"/>
      <c r="D2033" s="15"/>
    </row>
    <row r="2034" spans="3:4" ht="12.75">
      <c r="C2034" s="15"/>
      <c r="D2034" s="15"/>
    </row>
    <row r="2035" spans="3:4" ht="12.75">
      <c r="C2035" s="15"/>
      <c r="D2035" s="15"/>
    </row>
    <row r="2036" spans="3:4" ht="12.75">
      <c r="C2036" s="15"/>
      <c r="D2036" s="15"/>
    </row>
    <row r="2037" spans="3:4" ht="12.75">
      <c r="C2037" s="15"/>
      <c r="D2037" s="15"/>
    </row>
    <row r="2038" spans="3:4" ht="12.75">
      <c r="C2038" s="15"/>
      <c r="D2038" s="15"/>
    </row>
    <row r="2039" spans="3:4" ht="12.75">
      <c r="C2039" s="15"/>
      <c r="D2039" s="15"/>
    </row>
    <row r="2040" spans="3:4" ht="12.75">
      <c r="C2040" s="15"/>
      <c r="D2040" s="15"/>
    </row>
    <row r="2041" spans="3:4" ht="12.75">
      <c r="C2041" s="15"/>
      <c r="D2041" s="15"/>
    </row>
    <row r="2042" spans="3:4" ht="12.75">
      <c r="C2042" s="15"/>
      <c r="D2042" s="15"/>
    </row>
    <row r="2043" spans="3:4" ht="12.75">
      <c r="C2043" s="15"/>
      <c r="D2043" s="15"/>
    </row>
    <row r="2044" spans="3:4" ht="12.75">
      <c r="C2044" s="15"/>
      <c r="D2044" s="15"/>
    </row>
    <row r="2045" spans="3:4" ht="12.75">
      <c r="C2045" s="15"/>
      <c r="D2045" s="15"/>
    </row>
    <row r="2046" spans="3:4" ht="12.75">
      <c r="C2046" s="15"/>
      <c r="D2046" s="15"/>
    </row>
    <row r="2047" spans="3:4" ht="12.75">
      <c r="C2047" s="15"/>
      <c r="D2047" s="15"/>
    </row>
    <row r="2048" spans="3:4" ht="12.75">
      <c r="C2048" s="15"/>
      <c r="D2048" s="15"/>
    </row>
    <row r="2049" spans="3:4" ht="12.75">
      <c r="C2049" s="15"/>
      <c r="D2049" s="15"/>
    </row>
    <row r="2050" spans="3:4" ht="12.75">
      <c r="C2050" s="15"/>
      <c r="D2050" s="15"/>
    </row>
    <row r="2051" spans="3:4" ht="12.75">
      <c r="C2051" s="15"/>
      <c r="D2051" s="15"/>
    </row>
    <row r="2052" spans="3:4" ht="12.75">
      <c r="C2052" s="15"/>
      <c r="D2052" s="15"/>
    </row>
    <row r="2053" spans="3:4" ht="12.75">
      <c r="C2053" s="15"/>
      <c r="D2053" s="15"/>
    </row>
    <row r="2054" spans="3:4" ht="12.75">
      <c r="C2054" s="15"/>
      <c r="D2054" s="15"/>
    </row>
    <row r="2055" spans="3:4" ht="12.75">
      <c r="C2055" s="15"/>
      <c r="D2055" s="15"/>
    </row>
    <row r="2056" spans="3:4" ht="12.75">
      <c r="C2056" s="15"/>
      <c r="D2056" s="15"/>
    </row>
    <row r="2057" spans="3:4" ht="12.75">
      <c r="C2057" s="15"/>
      <c r="D2057" s="15"/>
    </row>
    <row r="2058" spans="3:4" ht="12.75">
      <c r="C2058" s="15"/>
      <c r="D2058" s="15"/>
    </row>
    <row r="2059" spans="3:4" ht="12.75">
      <c r="C2059" s="15"/>
      <c r="D2059" s="15"/>
    </row>
    <row r="2060" spans="3:4" ht="12.75">
      <c r="C2060" s="15"/>
      <c r="D2060" s="15"/>
    </row>
    <row r="2061" spans="3:4" ht="12.75">
      <c r="C2061" s="15"/>
      <c r="D2061" s="15"/>
    </row>
    <row r="2062" spans="3:4" ht="12.75">
      <c r="C2062" s="15"/>
      <c r="D2062" s="15"/>
    </row>
    <row r="2063" spans="3:4" ht="12.75">
      <c r="C2063" s="15"/>
      <c r="D2063" s="15"/>
    </row>
    <row r="2064" spans="3:4" ht="12.75">
      <c r="C2064" s="15"/>
      <c r="D2064" s="15"/>
    </row>
    <row r="2065" spans="3:4" ht="12.75">
      <c r="C2065" s="15"/>
      <c r="D2065" s="15"/>
    </row>
    <row r="2066" spans="3:4" ht="12.75">
      <c r="C2066" s="15"/>
      <c r="D2066" s="15"/>
    </row>
    <row r="2067" spans="3:4" ht="12.75">
      <c r="C2067" s="15"/>
      <c r="D2067" s="15"/>
    </row>
    <row r="2068" spans="3:4" ht="12.75">
      <c r="C2068" s="15"/>
      <c r="D2068" s="15"/>
    </row>
    <row r="2069" spans="3:4" ht="12.75">
      <c r="C2069" s="15"/>
      <c r="D2069" s="15"/>
    </row>
    <row r="2070" spans="3:4" ht="12.75">
      <c r="C2070" s="15"/>
      <c r="D2070" s="15"/>
    </row>
    <row r="2071" spans="3:4" ht="12.75">
      <c r="C2071" s="15"/>
      <c r="D2071" s="15"/>
    </row>
    <row r="2072" spans="3:4" ht="12.75">
      <c r="C2072" s="15"/>
      <c r="D2072" s="15"/>
    </row>
    <row r="2073" spans="3:4" ht="12.75">
      <c r="C2073" s="15"/>
      <c r="D2073" s="15"/>
    </row>
    <row r="2074" spans="3:4" ht="12.75">
      <c r="C2074" s="15"/>
      <c r="D2074" s="15"/>
    </row>
    <row r="2075" spans="3:4" ht="12.75">
      <c r="C2075" s="15"/>
      <c r="D2075" s="15"/>
    </row>
    <row r="2076" spans="3:4" ht="12.75">
      <c r="C2076" s="15"/>
      <c r="D2076" s="15"/>
    </row>
    <row r="2077" spans="3:4" ht="12.75">
      <c r="C2077" s="15"/>
      <c r="D2077" s="15"/>
    </row>
    <row r="2078" spans="3:4" ht="12.75">
      <c r="C2078" s="15"/>
      <c r="D2078" s="15"/>
    </row>
    <row r="2079" spans="3:4" ht="12.75">
      <c r="C2079" s="15"/>
      <c r="D2079" s="15"/>
    </row>
    <row r="2080" spans="3:4" ht="12.75">
      <c r="C2080" s="15"/>
      <c r="D2080" s="15"/>
    </row>
    <row r="2081" spans="3:4" ht="12.75">
      <c r="C2081" s="15"/>
      <c r="D2081" s="15"/>
    </row>
    <row r="2082" spans="3:4" ht="12.75">
      <c r="C2082" s="15"/>
      <c r="D2082" s="15"/>
    </row>
    <row r="2083" spans="3:4" ht="12.75">
      <c r="C2083" s="15"/>
      <c r="D2083" s="15"/>
    </row>
    <row r="2084" spans="3:4" ht="12.75">
      <c r="C2084" s="15"/>
      <c r="D2084" s="15"/>
    </row>
    <row r="2085" spans="3:4" ht="12.75">
      <c r="C2085" s="15"/>
      <c r="D2085" s="15"/>
    </row>
    <row r="2086" spans="3:4" ht="12.75">
      <c r="C2086" s="15"/>
      <c r="D2086" s="15"/>
    </row>
    <row r="2087" spans="3:4" ht="12.75">
      <c r="C2087" s="15"/>
      <c r="D2087" s="15"/>
    </row>
    <row r="2088" spans="3:4" ht="12.75">
      <c r="C2088" s="15"/>
      <c r="D2088" s="15"/>
    </row>
    <row r="2089" spans="3:4" ht="12.75">
      <c r="C2089" s="15"/>
      <c r="D2089" s="15"/>
    </row>
    <row r="2090" spans="3:4" ht="12.75">
      <c r="C2090" s="15"/>
      <c r="D2090" s="15"/>
    </row>
    <row r="2091" spans="3:4" ht="12.75">
      <c r="C2091" s="15"/>
      <c r="D2091" s="15"/>
    </row>
    <row r="2092" spans="3:4" ht="12.75">
      <c r="C2092" s="15"/>
      <c r="D2092" s="15"/>
    </row>
    <row r="2093" spans="3:4" ht="12.75">
      <c r="C2093" s="15"/>
      <c r="D2093" s="15"/>
    </row>
    <row r="2094" spans="3:4" ht="12.75">
      <c r="C2094" s="15"/>
      <c r="D2094" s="15"/>
    </row>
    <row r="2095" spans="3:4" ht="12.75">
      <c r="C2095" s="15"/>
      <c r="D2095" s="15"/>
    </row>
    <row r="2096" spans="3:4" ht="12.75">
      <c r="C2096" s="15"/>
      <c r="D2096" s="15"/>
    </row>
    <row r="2097" spans="3:4" ht="12.75">
      <c r="C2097" s="15"/>
      <c r="D2097" s="15"/>
    </row>
    <row r="2098" spans="3:4" ht="12.75">
      <c r="C2098" s="15"/>
      <c r="D2098" s="15"/>
    </row>
    <row r="2099" spans="3:4" ht="12.75">
      <c r="C2099" s="15"/>
      <c r="D2099" s="15"/>
    </row>
    <row r="2100" spans="3:4" ht="12.75">
      <c r="C2100" s="15"/>
      <c r="D2100" s="15"/>
    </row>
    <row r="2101" spans="3:4" ht="12.75">
      <c r="C2101" s="15"/>
      <c r="D2101" s="15"/>
    </row>
    <row r="2102" spans="3:4" ht="12.75">
      <c r="C2102" s="15"/>
      <c r="D2102" s="15"/>
    </row>
    <row r="2103" spans="3:4" ht="12.75">
      <c r="C2103" s="15"/>
      <c r="D2103" s="15"/>
    </row>
    <row r="2104" spans="3:4" ht="12.75">
      <c r="C2104" s="15"/>
      <c r="D2104" s="15"/>
    </row>
    <row r="2105" spans="3:4" ht="12.75">
      <c r="C2105" s="15"/>
      <c r="D2105" s="15"/>
    </row>
    <row r="2106" spans="3:4" ht="12.75">
      <c r="C2106" s="15"/>
      <c r="D2106" s="15"/>
    </row>
    <row r="2107" spans="3:4" ht="12.75">
      <c r="C2107" s="15"/>
      <c r="D2107" s="15"/>
    </row>
    <row r="2108" spans="3:4" ht="12.75">
      <c r="C2108" s="15"/>
      <c r="D2108" s="15"/>
    </row>
    <row r="2109" spans="3:4" ht="12.75">
      <c r="C2109" s="15"/>
      <c r="D2109" s="15"/>
    </row>
    <row r="2110" spans="3:4" ht="12.75">
      <c r="C2110" s="15"/>
      <c r="D2110" s="15"/>
    </row>
    <row r="2111" spans="3:4" ht="12.75">
      <c r="C2111" s="15"/>
      <c r="D2111" s="15"/>
    </row>
    <row r="2112" spans="3:4" ht="12.75">
      <c r="C2112" s="15"/>
      <c r="D2112" s="15"/>
    </row>
    <row r="2113" spans="3:4" ht="12.75">
      <c r="C2113" s="15"/>
      <c r="D2113" s="15"/>
    </row>
    <row r="2114" spans="3:4" ht="12.75">
      <c r="C2114" s="15"/>
      <c r="D2114" s="15"/>
    </row>
    <row r="2115" spans="3:4" ht="12.75">
      <c r="C2115" s="15"/>
      <c r="D2115" s="15"/>
    </row>
    <row r="2116" spans="3:4" ht="12.75">
      <c r="C2116" s="15"/>
      <c r="D2116" s="15"/>
    </row>
    <row r="2117" spans="3:4" ht="12.75">
      <c r="C2117" s="15"/>
      <c r="D2117" s="15"/>
    </row>
    <row r="2118" spans="3:4" ht="12.75">
      <c r="C2118" s="15"/>
      <c r="D2118" s="15"/>
    </row>
    <row r="2119" spans="3:4" ht="12.75">
      <c r="C2119" s="15"/>
      <c r="D2119" s="15"/>
    </row>
    <row r="2120" spans="3:4" ht="12.75">
      <c r="C2120" s="15"/>
      <c r="D2120" s="15"/>
    </row>
    <row r="2121" spans="3:4" ht="12.75">
      <c r="C2121" s="15"/>
      <c r="D2121" s="15"/>
    </row>
    <row r="2122" spans="3:4" ht="12.75">
      <c r="C2122" s="15"/>
      <c r="D2122" s="15"/>
    </row>
    <row r="2123" spans="3:4" ht="12.75">
      <c r="C2123" s="15"/>
      <c r="D2123" s="15"/>
    </row>
    <row r="2124" spans="3:4" ht="12.75">
      <c r="C2124" s="15"/>
      <c r="D2124" s="15"/>
    </row>
    <row r="2125" spans="3:4" ht="12.75">
      <c r="C2125" s="15"/>
      <c r="D2125" s="15"/>
    </row>
    <row r="2126" spans="3:4" ht="12.75">
      <c r="C2126" s="15"/>
      <c r="D2126" s="15"/>
    </row>
    <row r="2127" spans="3:4" ht="12.75">
      <c r="C2127" s="15"/>
      <c r="D2127" s="15"/>
    </row>
    <row r="2128" spans="3:4" ht="12.75">
      <c r="C2128" s="15"/>
      <c r="D2128" s="15"/>
    </row>
    <row r="2129" spans="3:4" ht="12.75">
      <c r="C2129" s="15"/>
      <c r="D2129" s="15"/>
    </row>
    <row r="2130" spans="3:4" ht="12.75">
      <c r="C2130" s="15"/>
      <c r="D2130" s="15"/>
    </row>
    <row r="2131" spans="3:4" ht="12.75">
      <c r="C2131" s="15"/>
      <c r="D2131" s="15"/>
    </row>
    <row r="2132" spans="3:4" ht="12.75">
      <c r="C2132" s="15"/>
      <c r="D2132" s="15"/>
    </row>
    <row r="2133" spans="3:4" ht="12.75">
      <c r="C2133" s="15"/>
      <c r="D2133" s="15"/>
    </row>
    <row r="2134" spans="3:4" ht="12.75">
      <c r="C2134" s="15"/>
      <c r="D2134" s="15"/>
    </row>
    <row r="2135" spans="3:4" ht="12.75">
      <c r="C2135" s="15"/>
      <c r="D2135" s="15"/>
    </row>
    <row r="2136" spans="3:4" ht="12.75">
      <c r="C2136" s="15"/>
      <c r="D2136" s="15"/>
    </row>
    <row r="2137" spans="3:4" ht="12.75">
      <c r="C2137" s="15"/>
      <c r="D2137" s="15"/>
    </row>
    <row r="2138" spans="3:4" ht="12.75">
      <c r="C2138" s="15"/>
      <c r="D2138" s="15"/>
    </row>
    <row r="2139" spans="3:4" ht="12.75">
      <c r="C2139" s="15"/>
      <c r="D2139" s="15"/>
    </row>
    <row r="2140" spans="3:4" ht="12.75">
      <c r="C2140" s="15"/>
      <c r="D2140" s="15"/>
    </row>
    <row r="2141" spans="3:4" ht="12.75">
      <c r="C2141" s="15"/>
      <c r="D2141" s="15"/>
    </row>
    <row r="2142" spans="3:4" ht="12.75">
      <c r="C2142" s="15"/>
      <c r="D2142" s="15"/>
    </row>
    <row r="2143" spans="3:4" ht="12.75">
      <c r="C2143" s="15"/>
      <c r="D2143" s="15"/>
    </row>
    <row r="2144" spans="3:4" ht="12.75">
      <c r="C2144" s="15"/>
      <c r="D2144" s="15"/>
    </row>
    <row r="2145" spans="3:4" ht="12.75">
      <c r="C2145" s="15"/>
      <c r="D2145" s="15"/>
    </row>
    <row r="2146" spans="3:4" ht="12.75">
      <c r="C2146" s="15"/>
      <c r="D2146" s="15"/>
    </row>
    <row r="2147" spans="3:4" ht="12.75">
      <c r="C2147" s="15"/>
      <c r="D2147" s="15"/>
    </row>
    <row r="2148" spans="3:4" ht="12.75">
      <c r="C2148" s="15"/>
      <c r="D2148" s="15"/>
    </row>
    <row r="2149" spans="3:4" ht="12.75">
      <c r="C2149" s="15"/>
      <c r="D2149" s="15"/>
    </row>
    <row r="2150" spans="3:4" ht="12.75">
      <c r="C2150" s="15"/>
      <c r="D2150" s="15"/>
    </row>
    <row r="2151" spans="3:4" ht="12.75">
      <c r="C2151" s="15"/>
      <c r="D2151" s="15"/>
    </row>
    <row r="2152" spans="3:4" ht="12.75">
      <c r="C2152" s="15"/>
      <c r="D2152" s="15"/>
    </row>
    <row r="2153" spans="3:4" ht="12.75">
      <c r="C2153" s="15"/>
      <c r="D2153" s="15"/>
    </row>
    <row r="2154" spans="3:4" ht="12.75">
      <c r="C2154" s="15"/>
      <c r="D2154" s="15"/>
    </row>
    <row r="2155" spans="3:4" ht="12.75">
      <c r="C2155" s="15"/>
      <c r="D2155" s="15"/>
    </row>
    <row r="2156" spans="3:4" ht="12.75">
      <c r="C2156" s="15"/>
      <c r="D2156" s="15"/>
    </row>
    <row r="2157" spans="3:4" ht="12.75">
      <c r="C2157" s="15"/>
      <c r="D2157" s="15"/>
    </row>
    <row r="2158" spans="3:4" ht="12.75">
      <c r="C2158" s="15"/>
      <c r="D2158" s="15"/>
    </row>
    <row r="2159" spans="3:4" ht="12.75">
      <c r="C2159" s="15"/>
      <c r="D2159" s="15"/>
    </row>
    <row r="2160" spans="3:4" ht="12.75">
      <c r="C2160" s="15"/>
      <c r="D2160" s="15"/>
    </row>
    <row r="2161" spans="3:4" ht="12.75">
      <c r="C2161" s="15"/>
      <c r="D2161" s="15"/>
    </row>
    <row r="2162" spans="3:4" ht="12.75">
      <c r="C2162" s="15"/>
      <c r="D2162" s="15"/>
    </row>
    <row r="2163" spans="3:4" ht="12.75">
      <c r="C2163" s="15"/>
      <c r="D2163" s="15"/>
    </row>
    <row r="2164" spans="3:4" ht="12.75">
      <c r="C2164" s="15"/>
      <c r="D2164" s="15"/>
    </row>
    <row r="2165" spans="3:4" ht="12.75">
      <c r="C2165" s="15"/>
      <c r="D2165" s="15"/>
    </row>
    <row r="2166" spans="3:4" ht="12.75">
      <c r="C2166" s="15"/>
      <c r="D2166" s="15"/>
    </row>
    <row r="2167" spans="3:4" ht="12.75">
      <c r="C2167" s="15"/>
      <c r="D2167" s="15"/>
    </row>
    <row r="2168" spans="3:4" ht="12.75">
      <c r="C2168" s="15"/>
      <c r="D2168" s="15"/>
    </row>
    <row r="2169" spans="3:4" ht="12.75">
      <c r="C2169" s="15"/>
      <c r="D2169" s="15"/>
    </row>
    <row r="2170" spans="3:4" ht="12.75">
      <c r="C2170" s="15"/>
      <c r="D2170" s="15"/>
    </row>
    <row r="2171" spans="3:4" ht="12.75">
      <c r="C2171" s="15"/>
      <c r="D2171" s="15"/>
    </row>
    <row r="2172" spans="3:4" ht="12.75">
      <c r="C2172" s="15"/>
      <c r="D2172" s="15"/>
    </row>
    <row r="2173" spans="3:4" ht="12.75">
      <c r="C2173" s="15"/>
      <c r="D2173" s="15"/>
    </row>
    <row r="2174" spans="3:4" ht="12.75">
      <c r="C2174" s="15"/>
      <c r="D2174" s="15"/>
    </row>
    <row r="2175" spans="3:4" ht="12.75">
      <c r="C2175" s="15"/>
      <c r="D2175" s="15"/>
    </row>
    <row r="2176" spans="3:4" ht="12.75">
      <c r="C2176" s="15"/>
      <c r="D2176" s="15"/>
    </row>
    <row r="2177" spans="3:4" ht="12.75">
      <c r="C2177" s="15"/>
      <c r="D2177" s="15"/>
    </row>
    <row r="2178" spans="3:4" ht="12.75">
      <c r="C2178" s="15"/>
      <c r="D2178" s="15"/>
    </row>
    <row r="2179" spans="3:4" ht="12.75">
      <c r="C2179" s="15"/>
      <c r="D2179" s="15"/>
    </row>
    <row r="2180" spans="3:4" ht="12.75">
      <c r="C2180" s="15"/>
      <c r="D2180" s="15"/>
    </row>
    <row r="2181" spans="3:4" ht="12.75">
      <c r="C2181" s="15"/>
      <c r="D2181" s="15"/>
    </row>
    <row r="2182" spans="3:4" ht="12.75">
      <c r="C2182" s="15"/>
      <c r="D2182" s="15"/>
    </row>
    <row r="2183" spans="3:4" ht="12.75">
      <c r="C2183" s="15"/>
      <c r="D2183" s="15"/>
    </row>
    <row r="2184" spans="3:4" ht="12.75">
      <c r="C2184" s="15"/>
      <c r="D2184" s="15"/>
    </row>
    <row r="2185" spans="3:4" ht="12.75">
      <c r="C2185" s="15"/>
      <c r="D2185" s="15"/>
    </row>
    <row r="2186" spans="3:4" ht="12.75">
      <c r="C2186" s="15"/>
      <c r="D2186" s="15"/>
    </row>
    <row r="2187" spans="3:4" ht="12.75">
      <c r="C2187" s="15"/>
      <c r="D2187" s="15"/>
    </row>
    <row r="2188" spans="3:4" ht="12.75">
      <c r="C2188" s="15"/>
      <c r="D2188" s="15"/>
    </row>
    <row r="2189" spans="3:4" ht="12.75">
      <c r="C2189" s="15"/>
      <c r="D2189" s="15"/>
    </row>
    <row r="2190" spans="3:4" ht="12.75">
      <c r="C2190" s="15"/>
      <c r="D2190" s="15"/>
    </row>
    <row r="2191" spans="3:4" ht="12.75">
      <c r="C2191" s="15"/>
      <c r="D2191" s="15"/>
    </row>
    <row r="2192" spans="3:4" ht="12.75">
      <c r="C2192" s="15"/>
      <c r="D2192" s="15"/>
    </row>
    <row r="2193" spans="3:4" ht="12.75">
      <c r="C2193" s="15"/>
      <c r="D2193" s="15"/>
    </row>
    <row r="2194" spans="3:4" ht="12.75">
      <c r="C2194" s="15"/>
      <c r="D2194" s="15"/>
    </row>
    <row r="2195" spans="3:4" ht="12.75">
      <c r="C2195" s="15"/>
      <c r="D2195" s="15"/>
    </row>
    <row r="2196" spans="3:4" ht="12.75">
      <c r="C2196" s="15"/>
      <c r="D2196" s="15"/>
    </row>
    <row r="2197" spans="3:4" ht="12.75">
      <c r="C2197" s="15"/>
      <c r="D2197" s="15"/>
    </row>
    <row r="2198" spans="3:4" ht="12.75">
      <c r="C2198" s="15"/>
      <c r="D2198" s="15"/>
    </row>
    <row r="2199" spans="3:4" ht="12.75">
      <c r="C2199" s="15"/>
      <c r="D2199" s="15"/>
    </row>
    <row r="2200" spans="3:4" ht="12.75">
      <c r="C2200" s="15"/>
      <c r="D2200" s="15"/>
    </row>
    <row r="2201" spans="3:4" ht="12.75">
      <c r="C2201" s="15"/>
      <c r="D2201" s="15"/>
    </row>
    <row r="2202" spans="3:4" ht="12.75">
      <c r="C2202" s="15"/>
      <c r="D2202" s="15"/>
    </row>
    <row r="2203" spans="3:4" ht="12.75">
      <c r="C2203" s="15"/>
      <c r="D2203" s="15"/>
    </row>
    <row r="2204" spans="3:4" ht="12.75">
      <c r="C2204" s="15"/>
      <c r="D2204" s="15"/>
    </row>
    <row r="2205" spans="3:4" ht="12.75">
      <c r="C2205" s="15"/>
      <c r="D2205" s="15"/>
    </row>
    <row r="2206" spans="3:4" ht="12.75">
      <c r="C2206" s="15"/>
      <c r="D2206" s="15"/>
    </row>
    <row r="2207" spans="3:4" ht="12.75">
      <c r="C2207" s="15"/>
      <c r="D2207" s="15"/>
    </row>
    <row r="2208" spans="3:4" ht="12.75">
      <c r="C2208" s="15"/>
      <c r="D2208" s="15"/>
    </row>
    <row r="2209" spans="3:4" ht="12.75">
      <c r="C2209" s="15"/>
      <c r="D2209" s="15"/>
    </row>
    <row r="2210" spans="3:4" ht="12.75">
      <c r="C2210" s="15"/>
      <c r="D2210" s="15"/>
    </row>
    <row r="2211" spans="3:4" ht="12.75">
      <c r="C2211" s="15"/>
      <c r="D2211" s="15"/>
    </row>
    <row r="2212" spans="3:4" ht="12.75">
      <c r="C2212" s="15"/>
      <c r="D2212" s="15"/>
    </row>
    <row r="2213" spans="3:4" ht="12.75">
      <c r="C2213" s="15"/>
      <c r="D2213" s="15"/>
    </row>
    <row r="2214" spans="3:4" ht="12.75">
      <c r="C2214" s="15"/>
      <c r="D2214" s="15"/>
    </row>
    <row r="2215" spans="3:4" ht="12.75">
      <c r="C2215" s="15"/>
      <c r="D2215" s="15"/>
    </row>
    <row r="2216" spans="3:4" ht="12.75">
      <c r="C2216" s="15"/>
      <c r="D2216" s="15"/>
    </row>
    <row r="2217" spans="3:4" ht="12.75">
      <c r="C2217" s="15"/>
      <c r="D2217" s="15"/>
    </row>
    <row r="2218" spans="3:4" ht="12.75">
      <c r="C2218" s="15"/>
      <c r="D2218" s="15"/>
    </row>
    <row r="2219" spans="3:4" ht="12.75">
      <c r="C2219" s="15"/>
      <c r="D2219" s="15"/>
    </row>
    <row r="2220" spans="3:4" ht="12.75">
      <c r="C2220" s="15"/>
      <c r="D2220" s="15"/>
    </row>
    <row r="2221" spans="3:4" ht="12.75">
      <c r="C2221" s="15"/>
      <c r="D2221" s="15"/>
    </row>
    <row r="2222" spans="3:4" ht="12.75">
      <c r="C2222" s="15"/>
      <c r="D2222" s="15"/>
    </row>
    <row r="2223" spans="3:4" ht="12.75">
      <c r="C2223" s="15"/>
      <c r="D2223" s="15"/>
    </row>
    <row r="2224" spans="3:4" ht="12.75">
      <c r="C2224" s="15"/>
      <c r="D2224" s="15"/>
    </row>
    <row r="2225" spans="3:4" ht="12.75">
      <c r="C2225" s="15"/>
      <c r="D2225" s="15"/>
    </row>
    <row r="2226" spans="3:4" ht="12.75">
      <c r="C2226" s="15"/>
      <c r="D2226" s="15"/>
    </row>
    <row r="2227" spans="3:4" ht="12.75">
      <c r="C2227" s="15"/>
      <c r="D2227" s="15"/>
    </row>
    <row r="2228" spans="3:4" ht="12.75">
      <c r="C2228" s="15"/>
      <c r="D2228" s="15"/>
    </row>
    <row r="2229" spans="3:4" ht="12.75">
      <c r="C2229" s="15"/>
      <c r="D2229" s="15"/>
    </row>
    <row r="2230" spans="3:4" ht="12.75">
      <c r="C2230" s="15"/>
      <c r="D2230" s="15"/>
    </row>
    <row r="2231" spans="3:4" ht="12.75">
      <c r="C2231" s="15"/>
      <c r="D2231" s="15"/>
    </row>
    <row r="2232" spans="3:4" ht="12.75">
      <c r="C2232" s="15"/>
      <c r="D2232" s="15"/>
    </row>
    <row r="2233" spans="3:4" ht="12.75">
      <c r="C2233" s="15"/>
      <c r="D2233" s="15"/>
    </row>
    <row r="2234" spans="3:4" ht="12.75">
      <c r="C2234" s="15"/>
      <c r="D2234" s="15"/>
    </row>
    <row r="2235" spans="3:4" ht="12.75">
      <c r="C2235" s="15"/>
      <c r="D2235" s="15"/>
    </row>
    <row r="2236" spans="3:4" ht="12.75">
      <c r="C2236" s="15"/>
      <c r="D2236" s="15"/>
    </row>
    <row r="2237" spans="3:4" ht="12.75">
      <c r="C2237" s="15"/>
      <c r="D2237" s="15"/>
    </row>
    <row r="2238" spans="3:4" ht="12.75">
      <c r="C2238" s="15"/>
      <c r="D2238" s="15"/>
    </row>
    <row r="2239" spans="3:4" ht="12.75">
      <c r="C2239" s="15"/>
      <c r="D2239" s="15"/>
    </row>
    <row r="2240" spans="3:4" ht="12.75">
      <c r="C2240" s="15"/>
      <c r="D2240" s="15"/>
    </row>
    <row r="2241" spans="3:4" ht="12.75">
      <c r="C2241" s="15"/>
      <c r="D2241" s="15"/>
    </row>
    <row r="2242" spans="3:4" ht="12.75">
      <c r="C2242" s="15"/>
      <c r="D2242" s="15"/>
    </row>
    <row r="2243" spans="3:4" ht="12.75">
      <c r="C2243" s="15"/>
      <c r="D2243" s="15"/>
    </row>
    <row r="2244" spans="3:4" ht="12.75">
      <c r="C2244" s="15"/>
      <c r="D2244" s="15"/>
    </row>
    <row r="2245" spans="3:4" ht="12.75">
      <c r="C2245" s="15"/>
      <c r="D2245" s="15"/>
    </row>
    <row r="2246" spans="3:4" ht="12.75">
      <c r="C2246" s="15"/>
      <c r="D2246" s="15"/>
    </row>
    <row r="2247" spans="3:4" ht="12.75">
      <c r="C2247" s="15"/>
      <c r="D2247" s="15"/>
    </row>
    <row r="2248" spans="3:4" ht="12.75">
      <c r="C2248" s="15"/>
      <c r="D2248" s="15"/>
    </row>
    <row r="2249" spans="3:4" ht="12.75">
      <c r="C2249" s="15"/>
      <c r="D2249" s="15"/>
    </row>
    <row r="2250" spans="3:4" ht="12.75">
      <c r="C2250" s="15"/>
      <c r="D2250" s="15"/>
    </row>
    <row r="2251" spans="3:4" ht="12.75">
      <c r="C2251" s="15"/>
      <c r="D2251" s="15"/>
    </row>
    <row r="2252" spans="3:4" ht="12.75">
      <c r="C2252" s="15"/>
      <c r="D2252" s="15"/>
    </row>
    <row r="2253" spans="3:4" ht="12.75">
      <c r="C2253" s="15"/>
      <c r="D2253" s="15"/>
    </row>
    <row r="2254" spans="3:4" ht="12.75">
      <c r="C2254" s="15"/>
      <c r="D2254" s="15"/>
    </row>
    <row r="2255" spans="3:4" ht="12.75">
      <c r="C2255" s="15"/>
      <c r="D2255" s="15"/>
    </row>
    <row r="2256" spans="3:4" ht="12.75">
      <c r="C2256" s="15"/>
      <c r="D2256" s="15"/>
    </row>
    <row r="2257" spans="3:4" ht="12.75">
      <c r="C2257" s="15"/>
      <c r="D2257" s="15"/>
    </row>
    <row r="2258" spans="3:4" ht="12.75">
      <c r="C2258" s="15"/>
      <c r="D2258" s="15"/>
    </row>
    <row r="2259" spans="3:4" ht="12.75">
      <c r="C2259" s="15"/>
      <c r="D2259" s="15"/>
    </row>
    <row r="2260" spans="3:4" ht="12.75">
      <c r="C2260" s="15"/>
      <c r="D2260" s="15"/>
    </row>
    <row r="2261" spans="3:4" ht="12.75">
      <c r="C2261" s="15"/>
      <c r="D2261" s="15"/>
    </row>
    <row r="2262" spans="3:4" ht="12.75">
      <c r="C2262" s="15"/>
      <c r="D2262" s="15"/>
    </row>
    <row r="2263" spans="3:4" ht="12.75">
      <c r="C2263" s="15"/>
      <c r="D2263" s="15"/>
    </row>
    <row r="2264" spans="3:4" ht="12.75">
      <c r="C2264" s="15"/>
      <c r="D2264" s="15"/>
    </row>
    <row r="2265" spans="3:4" ht="12.75">
      <c r="C2265" s="15"/>
      <c r="D2265" s="15"/>
    </row>
    <row r="2266" spans="3:4" ht="12.75">
      <c r="C2266" s="15"/>
      <c r="D2266" s="15"/>
    </row>
    <row r="2267" spans="3:4" ht="12.75">
      <c r="C2267" s="15"/>
      <c r="D2267" s="15"/>
    </row>
    <row r="2268" spans="3:4" ht="12.75">
      <c r="C2268" s="15"/>
      <c r="D2268" s="15"/>
    </row>
    <row r="2269" spans="3:4" ht="12.75">
      <c r="C2269" s="15"/>
      <c r="D2269" s="15"/>
    </row>
    <row r="2270" spans="3:4" ht="12.75">
      <c r="C2270" s="15"/>
      <c r="D2270" s="15"/>
    </row>
    <row r="2271" spans="3:4" ht="12.75">
      <c r="C2271" s="15"/>
      <c r="D2271" s="15"/>
    </row>
    <row r="2272" spans="3:4" ht="12.75">
      <c r="C2272" s="15"/>
      <c r="D2272" s="15"/>
    </row>
    <row r="2273" spans="3:4" ht="12.75">
      <c r="C2273" s="15"/>
      <c r="D2273" s="15"/>
    </row>
    <row r="2274" spans="3:4" ht="12.75">
      <c r="C2274" s="15"/>
      <c r="D2274" s="15"/>
    </row>
    <row r="2275" spans="3:4" ht="12.75">
      <c r="C2275" s="15"/>
      <c r="D2275" s="15"/>
    </row>
    <row r="2276" spans="3:4" ht="12.75">
      <c r="C2276" s="15"/>
      <c r="D2276" s="15"/>
    </row>
    <row r="2277" spans="3:4" ht="12.75">
      <c r="C2277" s="15"/>
      <c r="D2277" s="15"/>
    </row>
    <row r="2278" spans="3:4" ht="12.75">
      <c r="C2278" s="15"/>
      <c r="D2278" s="15"/>
    </row>
    <row r="2279" spans="3:4" ht="12.75">
      <c r="C2279" s="15"/>
      <c r="D2279" s="15"/>
    </row>
    <row r="2280" spans="3:4" ht="12.75">
      <c r="C2280" s="15"/>
      <c r="D2280" s="15"/>
    </row>
    <row r="2281" spans="3:4" ht="12.75">
      <c r="C2281" s="15"/>
      <c r="D2281" s="15"/>
    </row>
    <row r="2282" spans="3:4" ht="12.75">
      <c r="C2282" s="15"/>
      <c r="D2282" s="15"/>
    </row>
    <row r="2283" spans="3:4" ht="12.75">
      <c r="C2283" s="15"/>
      <c r="D2283" s="15"/>
    </row>
    <row r="2284" spans="3:4" ht="12.75">
      <c r="C2284" s="15"/>
      <c r="D2284" s="15"/>
    </row>
    <row r="2285" spans="3:4" ht="12.75">
      <c r="C2285" s="15"/>
      <c r="D2285" s="15"/>
    </row>
    <row r="2286" spans="3:4" ht="12.75">
      <c r="C2286" s="15"/>
      <c r="D2286" s="15"/>
    </row>
    <row r="2287" spans="3:4" ht="12.75">
      <c r="C2287" s="15"/>
      <c r="D2287" s="15"/>
    </row>
    <row r="2288" spans="3:4" ht="12.75">
      <c r="C2288" s="15"/>
      <c r="D2288" s="15"/>
    </row>
    <row r="2289" spans="3:4" ht="12.75">
      <c r="C2289" s="15"/>
      <c r="D2289" s="15"/>
    </row>
    <row r="2290" spans="3:4" ht="12.75">
      <c r="C2290" s="15"/>
      <c r="D2290" s="15"/>
    </row>
    <row r="2291" spans="3:4" ht="12.75">
      <c r="C2291" s="15"/>
      <c r="D2291" s="15"/>
    </row>
    <row r="2292" spans="3:4" ht="12.75">
      <c r="C2292" s="15"/>
      <c r="D2292" s="15"/>
    </row>
    <row r="2293" spans="3:4" ht="12.75">
      <c r="C2293" s="15"/>
      <c r="D2293" s="15"/>
    </row>
    <row r="2294" spans="3:4" ht="12.75">
      <c r="C2294" s="15"/>
      <c r="D2294" s="15"/>
    </row>
    <row r="2295" spans="3:4" ht="12.75">
      <c r="C2295" s="15"/>
      <c r="D2295" s="15"/>
    </row>
    <row r="2296" spans="3:4" ht="12.75">
      <c r="C2296" s="15"/>
      <c r="D2296" s="15"/>
    </row>
    <row r="2297" spans="3:4" ht="12.75">
      <c r="C2297" s="15"/>
      <c r="D2297" s="15"/>
    </row>
    <row r="2298" spans="3:4" ht="12.75">
      <c r="C2298" s="15"/>
      <c r="D2298" s="15"/>
    </row>
    <row r="2299" spans="3:4" ht="12.75">
      <c r="C2299" s="15"/>
      <c r="D2299" s="15"/>
    </row>
    <row r="2300" spans="3:4" ht="12.75">
      <c r="C2300" s="15"/>
      <c r="D2300" s="15"/>
    </row>
    <row r="2301" spans="3:4" ht="12.75">
      <c r="C2301" s="15"/>
      <c r="D2301" s="15"/>
    </row>
    <row r="2302" spans="3:4" ht="12.75">
      <c r="C2302" s="15"/>
      <c r="D2302" s="15"/>
    </row>
    <row r="2303" spans="3:4" ht="12.75">
      <c r="C2303" s="15"/>
      <c r="D2303" s="15"/>
    </row>
    <row r="2304" spans="3:4" ht="12.75">
      <c r="C2304" s="15"/>
      <c r="D2304" s="15"/>
    </row>
    <row r="2305" spans="3:4" ht="12.75">
      <c r="C2305" s="15"/>
      <c r="D2305" s="15"/>
    </row>
    <row r="2306" spans="3:4" ht="12.75">
      <c r="C2306" s="15"/>
      <c r="D2306" s="15"/>
    </row>
    <row r="2307" spans="3:4" ht="12.75">
      <c r="C2307" s="15"/>
      <c r="D2307" s="15"/>
    </row>
    <row r="2308" spans="3:4" ht="12.75">
      <c r="C2308" s="15"/>
      <c r="D2308" s="15"/>
    </row>
    <row r="2309" spans="3:4" ht="12.75">
      <c r="C2309" s="15"/>
      <c r="D2309" s="15"/>
    </row>
    <row r="2310" spans="3:4" ht="12.75">
      <c r="C2310" s="15"/>
      <c r="D2310" s="15"/>
    </row>
    <row r="2311" spans="3:4" ht="12.75">
      <c r="C2311" s="15"/>
      <c r="D2311" s="15"/>
    </row>
    <row r="2312" spans="3:4" ht="12.75">
      <c r="C2312" s="15"/>
      <c r="D2312" s="15"/>
    </row>
    <row r="2313" spans="3:4" ht="12.75">
      <c r="C2313" s="15"/>
      <c r="D2313" s="15"/>
    </row>
    <row r="2314" spans="3:4" ht="12.75">
      <c r="C2314" s="15"/>
      <c r="D2314" s="15"/>
    </row>
    <row r="2315" spans="3:4" ht="12.75">
      <c r="C2315" s="15"/>
      <c r="D2315" s="15"/>
    </row>
    <row r="2316" spans="3:4" ht="12.75">
      <c r="C2316" s="15"/>
      <c r="D2316" s="15"/>
    </row>
    <row r="2317" spans="3:4" ht="12.75">
      <c r="C2317" s="15"/>
      <c r="D2317" s="15"/>
    </row>
    <row r="2318" spans="3:4" ht="12.75">
      <c r="C2318" s="15"/>
      <c r="D2318" s="15"/>
    </row>
    <row r="2319" spans="3:4" ht="12.75">
      <c r="C2319" s="15"/>
      <c r="D2319" s="15"/>
    </row>
    <row r="2320" spans="3:4" ht="12.75">
      <c r="C2320" s="15"/>
      <c r="D2320" s="15"/>
    </row>
    <row r="2321" spans="3:4" ht="12.75">
      <c r="C2321" s="15"/>
      <c r="D2321" s="15"/>
    </row>
    <row r="2322" spans="3:4" ht="12.75">
      <c r="C2322" s="15"/>
      <c r="D2322" s="15"/>
    </row>
    <row r="2323" spans="3:4" ht="12.75">
      <c r="C2323" s="15"/>
      <c r="D2323" s="15"/>
    </row>
    <row r="2324" spans="3:4" ht="12.75">
      <c r="C2324" s="15"/>
      <c r="D2324" s="15"/>
    </row>
    <row r="2325" spans="3:4" ht="12.75">
      <c r="C2325" s="15"/>
      <c r="D2325" s="15"/>
    </row>
    <row r="2326" spans="3:4" ht="12.75">
      <c r="C2326" s="15"/>
      <c r="D2326" s="15"/>
    </row>
    <row r="2327" spans="3:4" ht="12.75">
      <c r="C2327" s="15"/>
      <c r="D2327" s="15"/>
    </row>
    <row r="2328" spans="3:4" ht="12.75">
      <c r="C2328" s="15"/>
      <c r="D2328" s="15"/>
    </row>
    <row r="2329" spans="3:4" ht="12.75">
      <c r="C2329" s="15"/>
      <c r="D2329" s="15"/>
    </row>
    <row r="2330" spans="3:4" ht="12.75">
      <c r="C2330" s="15"/>
      <c r="D2330" s="15"/>
    </row>
    <row r="2331" spans="3:4" ht="12.75">
      <c r="C2331" s="15"/>
      <c r="D2331" s="15"/>
    </row>
    <row r="2332" spans="3:4" ht="12.75">
      <c r="C2332" s="15"/>
      <c r="D2332" s="15"/>
    </row>
    <row r="2333" spans="3:4" ht="12.75">
      <c r="C2333" s="15"/>
      <c r="D2333" s="15"/>
    </row>
    <row r="2334" spans="3:4" ht="12.75">
      <c r="C2334" s="15"/>
      <c r="D2334" s="15"/>
    </row>
    <row r="2335" spans="3:4" ht="12.75">
      <c r="C2335" s="15"/>
      <c r="D2335" s="15"/>
    </row>
    <row r="2336" spans="3:4" ht="12.75">
      <c r="C2336" s="15"/>
      <c r="D2336" s="15"/>
    </row>
    <row r="2337" spans="3:4" ht="12.75">
      <c r="C2337" s="15"/>
      <c r="D2337" s="15"/>
    </row>
    <row r="2338" spans="3:4" ht="12.75">
      <c r="C2338" s="15"/>
      <c r="D2338" s="15"/>
    </row>
    <row r="2339" spans="3:4" ht="12.75">
      <c r="C2339" s="15"/>
      <c r="D2339" s="15"/>
    </row>
    <row r="2340" spans="3:4" ht="12.75">
      <c r="C2340" s="15"/>
      <c r="D2340" s="15"/>
    </row>
    <row r="2341" spans="3:4" ht="12.75">
      <c r="C2341" s="15"/>
      <c r="D2341" s="15"/>
    </row>
    <row r="2342" spans="3:4" ht="12.75">
      <c r="C2342" s="15"/>
      <c r="D2342" s="15"/>
    </row>
    <row r="2343" spans="3:4" ht="12.75">
      <c r="C2343" s="15"/>
      <c r="D2343" s="15"/>
    </row>
    <row r="2344" spans="3:4" ht="12.75">
      <c r="C2344" s="15"/>
      <c r="D2344" s="15"/>
    </row>
    <row r="2345" spans="3:4" ht="12.75">
      <c r="C2345" s="15"/>
      <c r="D2345" s="15"/>
    </row>
    <row r="2346" spans="3:4" ht="12.75">
      <c r="C2346" s="15"/>
      <c r="D2346" s="15"/>
    </row>
    <row r="2347" spans="3:4" ht="12.75">
      <c r="C2347" s="15"/>
      <c r="D2347" s="15"/>
    </row>
    <row r="2348" spans="3:4" ht="12.75">
      <c r="C2348" s="15"/>
      <c r="D2348" s="15"/>
    </row>
    <row r="2349" spans="3:4" ht="12.75">
      <c r="C2349" s="15"/>
      <c r="D2349" s="15"/>
    </row>
    <row r="2350" spans="3:4" ht="12.75">
      <c r="C2350" s="15"/>
      <c r="D2350" s="15"/>
    </row>
    <row r="2351" spans="3:4" ht="12.75">
      <c r="C2351" s="15"/>
      <c r="D2351" s="15"/>
    </row>
    <row r="2352" spans="3:4" ht="12.75">
      <c r="C2352" s="15"/>
      <c r="D2352" s="15"/>
    </row>
    <row r="2353" spans="3:4" ht="12.75">
      <c r="C2353" s="15"/>
      <c r="D2353" s="15"/>
    </row>
    <row r="2354" spans="3:4" ht="12.75">
      <c r="C2354" s="15"/>
      <c r="D2354" s="15"/>
    </row>
    <row r="2355" spans="3:4" ht="12.75">
      <c r="C2355" s="15"/>
      <c r="D2355" s="15"/>
    </row>
    <row r="2356" spans="3:4" ht="12.75">
      <c r="C2356" s="15"/>
      <c r="D2356" s="15"/>
    </row>
    <row r="2357" spans="3:4" ht="12.75">
      <c r="C2357" s="15"/>
      <c r="D2357" s="15"/>
    </row>
    <row r="2358" spans="3:4" ht="12.75">
      <c r="C2358" s="15"/>
      <c r="D2358" s="15"/>
    </row>
    <row r="2359" spans="3:4" ht="12.75">
      <c r="C2359" s="15"/>
      <c r="D2359" s="15"/>
    </row>
    <row r="2360" spans="3:4" ht="12.75">
      <c r="C2360" s="15"/>
      <c r="D2360" s="15"/>
    </row>
    <row r="2361" spans="3:4" ht="12.75">
      <c r="C2361" s="15"/>
      <c r="D2361" s="15"/>
    </row>
    <row r="2362" spans="3:4" ht="12.75">
      <c r="C2362" s="15"/>
      <c r="D2362" s="15"/>
    </row>
    <row r="2363" spans="3:4" ht="12.75">
      <c r="C2363" s="15"/>
      <c r="D2363" s="15"/>
    </row>
    <row r="2364" spans="3:4" ht="12.75">
      <c r="C2364" s="15"/>
      <c r="D2364" s="15"/>
    </row>
    <row r="2365" spans="3:4" ht="12.75">
      <c r="C2365" s="15"/>
      <c r="D2365" s="15"/>
    </row>
    <row r="2366" spans="3:4" ht="12.75">
      <c r="C2366" s="15"/>
      <c r="D2366" s="15"/>
    </row>
    <row r="2367" spans="3:4" ht="12.75">
      <c r="C2367" s="15"/>
      <c r="D2367" s="15"/>
    </row>
    <row r="2368" spans="3:4" ht="12.75">
      <c r="C2368" s="15"/>
      <c r="D2368" s="15"/>
    </row>
    <row r="2369" spans="3:4" ht="12.75">
      <c r="C2369" s="15"/>
      <c r="D2369" s="15"/>
    </row>
    <row r="2370" spans="3:4" ht="12.75">
      <c r="C2370" s="15"/>
      <c r="D2370" s="15"/>
    </row>
    <row r="2371" spans="3:4" ht="12.75">
      <c r="C2371" s="15"/>
      <c r="D2371" s="15"/>
    </row>
    <row r="2372" spans="3:4" ht="12.75">
      <c r="C2372" s="15"/>
      <c r="D2372" s="15"/>
    </row>
    <row r="2373" spans="3:4" ht="12.75">
      <c r="C2373" s="15"/>
      <c r="D2373" s="15"/>
    </row>
    <row r="2374" spans="3:4" ht="12.75">
      <c r="C2374" s="15"/>
      <c r="D2374" s="15"/>
    </row>
    <row r="2375" spans="3:4" ht="12.75">
      <c r="C2375" s="15"/>
      <c r="D2375" s="15"/>
    </row>
    <row r="2376" spans="3:4" ht="12.75">
      <c r="C2376" s="15"/>
      <c r="D2376" s="15"/>
    </row>
    <row r="2377" spans="3:4" ht="12.75">
      <c r="C2377" s="15"/>
      <c r="D2377" s="15"/>
    </row>
    <row r="2378" spans="3:4" ht="12.75">
      <c r="C2378" s="15"/>
      <c r="D2378" s="15"/>
    </row>
    <row r="2379" spans="3:4" ht="12.75">
      <c r="C2379" s="15"/>
      <c r="D2379" s="15"/>
    </row>
    <row r="2380" spans="3:4" ht="12.75">
      <c r="C2380" s="15"/>
      <c r="D2380" s="15"/>
    </row>
    <row r="2381" spans="3:4" ht="12.75">
      <c r="C2381" s="15"/>
      <c r="D2381" s="15"/>
    </row>
    <row r="2382" spans="3:4" ht="12.75">
      <c r="C2382" s="15"/>
      <c r="D2382" s="15"/>
    </row>
    <row r="2383" spans="3:4" ht="12.75">
      <c r="C2383" s="15"/>
      <c r="D2383" s="15"/>
    </row>
    <row r="2384" spans="3:4" ht="12.75">
      <c r="C2384" s="15"/>
      <c r="D2384" s="15"/>
    </row>
    <row r="2385" spans="3:4" ht="12.75">
      <c r="C2385" s="15"/>
      <c r="D2385" s="15"/>
    </row>
    <row r="2386" spans="3:4" ht="12.75">
      <c r="C2386" s="15"/>
      <c r="D2386" s="15"/>
    </row>
    <row r="2387" spans="3:4" ht="12.75">
      <c r="C2387" s="15"/>
      <c r="D2387" s="15"/>
    </row>
    <row r="2388" spans="3:4" ht="12.75">
      <c r="C2388" s="15"/>
      <c r="D2388" s="15"/>
    </row>
    <row r="2389" spans="3:4" ht="12.75">
      <c r="C2389" s="15"/>
      <c r="D2389" s="15"/>
    </row>
    <row r="2390" spans="3:4" ht="12.75">
      <c r="C2390" s="15"/>
      <c r="D2390" s="15"/>
    </row>
    <row r="2391" spans="3:4" ht="12.75">
      <c r="C2391" s="15"/>
      <c r="D2391" s="15"/>
    </row>
    <row r="2392" spans="3:4" ht="12.75">
      <c r="C2392" s="15"/>
      <c r="D2392" s="15"/>
    </row>
    <row r="2393" spans="3:4" ht="12.75">
      <c r="C2393" s="15"/>
      <c r="D2393" s="15"/>
    </row>
    <row r="2394" spans="3:4" ht="12.75">
      <c r="C2394" s="15"/>
      <c r="D2394" s="15"/>
    </row>
    <row r="2395" spans="3:4" ht="12.75">
      <c r="C2395" s="15"/>
      <c r="D2395" s="15"/>
    </row>
    <row r="2396" spans="3:4" ht="12.75">
      <c r="C2396" s="15"/>
      <c r="D2396" s="15"/>
    </row>
    <row r="2397" spans="3:4" ht="12.75">
      <c r="C2397" s="15"/>
      <c r="D2397" s="15"/>
    </row>
    <row r="2398" spans="3:4" ht="12.75">
      <c r="C2398" s="15"/>
      <c r="D2398" s="15"/>
    </row>
    <row r="2399" spans="3:4" ht="12.75">
      <c r="C2399" s="15"/>
      <c r="D2399" s="15"/>
    </row>
    <row r="2400" spans="3:4" ht="12.75">
      <c r="C2400" s="15"/>
      <c r="D2400" s="15"/>
    </row>
    <row r="2401" spans="3:4" ht="12.75">
      <c r="C2401" s="15"/>
      <c r="D2401" s="15"/>
    </row>
    <row r="2402" spans="3:4" ht="12.75">
      <c r="C2402" s="15"/>
      <c r="D2402" s="15"/>
    </row>
    <row r="2403" spans="3:4" ht="12.75">
      <c r="C2403" s="15"/>
      <c r="D2403" s="15"/>
    </row>
    <row r="2404" spans="3:4" ht="12.75">
      <c r="C2404" s="15"/>
      <c r="D2404" s="15"/>
    </row>
    <row r="2405" spans="3:4" ht="12.75">
      <c r="C2405" s="15"/>
      <c r="D2405" s="15"/>
    </row>
    <row r="2406" spans="3:4" ht="12.75">
      <c r="C2406" s="15"/>
      <c r="D2406" s="15"/>
    </row>
    <row r="2407" spans="3:4" ht="12.75">
      <c r="C2407" s="15"/>
      <c r="D2407" s="15"/>
    </row>
    <row r="2408" spans="3:4" ht="12.75">
      <c r="C2408" s="15"/>
      <c r="D2408" s="15"/>
    </row>
    <row r="2409" spans="3:4" ht="12.75">
      <c r="C2409" s="15"/>
      <c r="D2409" s="15"/>
    </row>
    <row r="2410" spans="3:4" ht="12.75">
      <c r="C2410" s="15"/>
      <c r="D2410" s="15"/>
    </row>
    <row r="2411" spans="3:4" ht="12.75">
      <c r="C2411" s="15"/>
      <c r="D2411" s="15"/>
    </row>
    <row r="2412" spans="3:4" ht="12.75">
      <c r="C2412" s="15"/>
      <c r="D2412" s="15"/>
    </row>
    <row r="2413" spans="3:4" ht="12.75">
      <c r="C2413" s="15"/>
      <c r="D2413" s="15"/>
    </row>
    <row r="2414" spans="3:4" ht="12.75">
      <c r="C2414" s="15"/>
      <c r="D2414" s="15"/>
    </row>
    <row r="2415" spans="3:4" ht="12.75">
      <c r="C2415" s="15"/>
      <c r="D2415" s="15"/>
    </row>
    <row r="2416" spans="3:4" ht="12.75">
      <c r="C2416" s="15"/>
      <c r="D2416" s="15"/>
    </row>
    <row r="2417" spans="3:4" ht="12.75">
      <c r="C2417" s="15"/>
      <c r="D2417" s="15"/>
    </row>
    <row r="2418" spans="3:4" ht="12.75">
      <c r="C2418" s="15"/>
      <c r="D2418" s="15"/>
    </row>
    <row r="2419" spans="3:4" ht="12.75">
      <c r="C2419" s="15"/>
      <c r="D2419" s="15"/>
    </row>
    <row r="2420" spans="3:4" ht="12.75">
      <c r="C2420" s="15"/>
      <c r="D2420" s="15"/>
    </row>
    <row r="2421" spans="3:4" ht="12.75">
      <c r="C2421" s="15"/>
      <c r="D2421" s="15"/>
    </row>
    <row r="2422" spans="3:4" ht="12.75">
      <c r="C2422" s="15"/>
      <c r="D2422" s="15"/>
    </row>
    <row r="2423" spans="3:4" ht="12.75">
      <c r="C2423" s="15"/>
      <c r="D2423" s="15"/>
    </row>
    <row r="2424" spans="3:4" ht="12.75">
      <c r="C2424" s="15"/>
      <c r="D2424" s="15"/>
    </row>
    <row r="2425" spans="3:4" ht="12.75">
      <c r="C2425" s="15"/>
      <c r="D2425" s="15"/>
    </row>
    <row r="2426" spans="3:4" ht="12.75">
      <c r="C2426" s="15"/>
      <c r="D2426" s="15"/>
    </row>
    <row r="2427" spans="3:4" ht="12.75">
      <c r="C2427" s="15"/>
      <c r="D2427" s="15"/>
    </row>
    <row r="2428" spans="3:4" ht="12.75">
      <c r="C2428" s="15"/>
      <c r="D2428" s="15"/>
    </row>
    <row r="2429" spans="3:4" ht="12.75">
      <c r="C2429" s="15"/>
      <c r="D2429" s="15"/>
    </row>
    <row r="2430" spans="3:4" ht="12.75">
      <c r="C2430" s="15"/>
      <c r="D2430" s="15"/>
    </row>
    <row r="2431" spans="3:4" ht="12.75">
      <c r="C2431" s="15"/>
      <c r="D2431" s="15"/>
    </row>
    <row r="2432" spans="3:4" ht="12.75">
      <c r="C2432" s="15"/>
      <c r="D2432" s="15"/>
    </row>
    <row r="2433" spans="3:4" ht="12.75">
      <c r="C2433" s="15"/>
      <c r="D2433" s="15"/>
    </row>
    <row r="2434" spans="3:4" ht="12.75">
      <c r="C2434" s="15"/>
      <c r="D2434" s="15"/>
    </row>
    <row r="2435" spans="3:4" ht="12.75">
      <c r="C2435" s="15"/>
      <c r="D2435" s="15"/>
    </row>
    <row r="2436" spans="3:4" ht="12.75">
      <c r="C2436" s="15"/>
      <c r="D2436" s="15"/>
    </row>
    <row r="2437" spans="3:4" ht="12.75">
      <c r="C2437" s="15"/>
      <c r="D2437" s="15"/>
    </row>
    <row r="2438" spans="3:4" ht="12.75">
      <c r="C2438" s="15"/>
      <c r="D2438" s="15"/>
    </row>
    <row r="2439" spans="3:4" ht="12.75">
      <c r="C2439" s="15"/>
      <c r="D2439" s="15"/>
    </row>
    <row r="2440" spans="3:4" ht="12.75">
      <c r="C2440" s="15"/>
      <c r="D2440" s="15"/>
    </row>
    <row r="2441" spans="3:4" ht="12.75">
      <c r="C2441" s="15"/>
      <c r="D2441" s="15"/>
    </row>
    <row r="2442" spans="3:4" ht="12.75">
      <c r="C2442" s="15"/>
      <c r="D2442" s="15"/>
    </row>
    <row r="2443" spans="3:4" ht="12.75">
      <c r="C2443" s="15"/>
      <c r="D2443" s="15"/>
    </row>
    <row r="2444" spans="3:4" ht="12.75">
      <c r="C2444" s="15"/>
      <c r="D2444" s="15"/>
    </row>
    <row r="2445" spans="3:4" ht="12.75">
      <c r="C2445" s="15"/>
      <c r="D2445" s="15"/>
    </row>
    <row r="2446" spans="3:4" ht="12.75">
      <c r="C2446" s="15"/>
      <c r="D2446" s="15"/>
    </row>
    <row r="2447" spans="3:4" ht="12.75">
      <c r="C2447" s="15"/>
      <c r="D2447" s="15"/>
    </row>
    <row r="2448" spans="3:4" ht="12.75">
      <c r="C2448" s="15"/>
      <c r="D2448" s="15"/>
    </row>
    <row r="2449" spans="3:4" ht="12.75">
      <c r="C2449" s="15"/>
      <c r="D2449" s="15"/>
    </row>
    <row r="2450" spans="3:4" ht="12.75">
      <c r="C2450" s="15"/>
      <c r="D2450" s="15"/>
    </row>
    <row r="2451" spans="3:4" ht="12.75">
      <c r="C2451" s="15"/>
      <c r="D2451" s="15"/>
    </row>
    <row r="2452" spans="3:4" ht="12.75">
      <c r="C2452" s="15"/>
      <c r="D2452" s="15"/>
    </row>
    <row r="2453" spans="3:4" ht="12.75">
      <c r="C2453" s="15"/>
      <c r="D2453" s="15"/>
    </row>
    <row r="2454" spans="3:4" ht="12.75">
      <c r="C2454" s="15"/>
      <c r="D2454" s="15"/>
    </row>
    <row r="2455" spans="3:4" ht="12.75">
      <c r="C2455" s="15"/>
      <c r="D2455" s="15"/>
    </row>
    <row r="2456" spans="3:4" ht="12.75">
      <c r="C2456" s="15"/>
      <c r="D2456" s="15"/>
    </row>
    <row r="2457" spans="3:4" ht="12.75">
      <c r="C2457" s="15"/>
      <c r="D2457" s="15"/>
    </row>
    <row r="2458" spans="3:4" ht="12.75">
      <c r="C2458" s="15"/>
      <c r="D2458" s="15"/>
    </row>
    <row r="2459" spans="3:4" ht="12.75">
      <c r="C2459" s="15"/>
      <c r="D2459" s="15"/>
    </row>
    <row r="2460" spans="3:4" ht="12.75">
      <c r="C2460" s="15"/>
      <c r="D2460" s="15"/>
    </row>
    <row r="2461" spans="3:4" ht="12.75">
      <c r="C2461" s="15"/>
      <c r="D2461" s="15"/>
    </row>
    <row r="2462" spans="3:4" ht="12.75">
      <c r="C2462" s="15"/>
      <c r="D2462" s="15"/>
    </row>
    <row r="2463" spans="3:4" ht="12.75">
      <c r="C2463" s="15"/>
      <c r="D2463" s="15"/>
    </row>
    <row r="2464" spans="3:4" ht="12.75">
      <c r="C2464" s="15"/>
      <c r="D2464" s="15"/>
    </row>
    <row r="2465" spans="3:4" ht="12.75">
      <c r="C2465" s="15"/>
      <c r="D2465" s="15"/>
    </row>
    <row r="2466" spans="3:4" ht="12.75">
      <c r="C2466" s="15"/>
      <c r="D2466" s="15"/>
    </row>
    <row r="2467" spans="3:4" ht="12.75">
      <c r="C2467" s="15"/>
      <c r="D2467" s="15"/>
    </row>
    <row r="2468" spans="3:4" ht="12.75">
      <c r="C2468" s="15"/>
      <c r="D2468" s="15"/>
    </row>
    <row r="2469" spans="3:4" ht="12.75">
      <c r="C2469" s="15"/>
      <c r="D2469" s="15"/>
    </row>
    <row r="2470" spans="3:4" ht="12.75">
      <c r="C2470" s="15"/>
      <c r="D2470" s="15"/>
    </row>
    <row r="2471" spans="3:4" ht="12.75">
      <c r="C2471" s="15"/>
      <c r="D2471" s="15"/>
    </row>
    <row r="2472" spans="3:4" ht="12.75">
      <c r="C2472" s="15"/>
      <c r="D2472" s="15"/>
    </row>
    <row r="2473" spans="3:4" ht="12.75">
      <c r="C2473" s="15"/>
      <c r="D2473" s="15"/>
    </row>
    <row r="2474" spans="3:4" ht="12.75">
      <c r="C2474" s="15"/>
      <c r="D2474" s="15"/>
    </row>
    <row r="2475" spans="3:4" ht="12.75">
      <c r="C2475" s="15"/>
      <c r="D2475" s="15"/>
    </row>
    <row r="2476" spans="3:4" ht="12.75">
      <c r="C2476" s="15"/>
      <c r="D2476" s="15"/>
    </row>
    <row r="2477" spans="3:4" ht="12.75">
      <c r="C2477" s="15"/>
      <c r="D2477" s="15"/>
    </row>
    <row r="2478" spans="3:4" ht="12.75">
      <c r="C2478" s="15"/>
      <c r="D2478" s="15"/>
    </row>
    <row r="2479" spans="3:4" ht="12.75">
      <c r="C2479" s="15"/>
      <c r="D2479" s="15"/>
    </row>
    <row r="2480" spans="3:4" ht="12.75">
      <c r="C2480" s="15"/>
      <c r="D2480" s="15"/>
    </row>
    <row r="2481" spans="3:4" ht="12.75">
      <c r="C2481" s="15"/>
      <c r="D2481" s="15"/>
    </row>
    <row r="2482" spans="3:4" ht="12.75">
      <c r="C2482" s="15"/>
      <c r="D2482" s="15"/>
    </row>
    <row r="2483" spans="3:4" ht="12.75">
      <c r="C2483" s="15"/>
      <c r="D2483" s="15"/>
    </row>
    <row r="2484" spans="3:4" ht="12.75">
      <c r="C2484" s="15"/>
      <c r="D2484" s="15"/>
    </row>
    <row r="2485" spans="3:4" ht="12.75">
      <c r="C2485" s="15"/>
      <c r="D2485" s="15"/>
    </row>
    <row r="2486" spans="3:4" ht="12.75">
      <c r="C2486" s="15"/>
      <c r="D2486" s="15"/>
    </row>
    <row r="2487" spans="3:4" ht="12.75">
      <c r="C2487" s="15"/>
      <c r="D2487" s="15"/>
    </row>
    <row r="2488" spans="3:4" ht="12.75">
      <c r="C2488" s="15"/>
      <c r="D2488" s="15"/>
    </row>
    <row r="2489" spans="3:4" ht="12.75">
      <c r="C2489" s="15"/>
      <c r="D2489" s="15"/>
    </row>
    <row r="2490" spans="3:4" ht="12.75">
      <c r="C2490" s="15"/>
      <c r="D2490" s="15"/>
    </row>
    <row r="2491" spans="3:4" ht="12.75">
      <c r="C2491" s="15"/>
      <c r="D2491" s="15"/>
    </row>
    <row r="2492" spans="3:4" ht="12.75">
      <c r="C2492" s="15"/>
      <c r="D2492" s="15"/>
    </row>
    <row r="2493" spans="3:4" ht="12.75">
      <c r="C2493" s="15"/>
      <c r="D2493" s="15"/>
    </row>
    <row r="2494" spans="3:4" ht="12.75">
      <c r="C2494" s="15"/>
      <c r="D2494" s="15"/>
    </row>
    <row r="2495" spans="3:4" ht="12.75">
      <c r="C2495" s="15"/>
      <c r="D2495" s="15"/>
    </row>
    <row r="2496" spans="3:4" ht="12.75">
      <c r="C2496" s="15"/>
      <c r="D2496" s="15"/>
    </row>
    <row r="2497" spans="3:4" ht="12.75">
      <c r="C2497" s="15"/>
      <c r="D2497" s="15"/>
    </row>
    <row r="2498" spans="3:4" ht="12.75">
      <c r="C2498" s="15"/>
      <c r="D2498" s="15"/>
    </row>
    <row r="2499" spans="3:4" ht="12.75">
      <c r="C2499" s="15"/>
      <c r="D2499" s="15"/>
    </row>
    <row r="2500" spans="3:4" ht="12.75">
      <c r="C2500" s="15"/>
      <c r="D2500" s="15"/>
    </row>
    <row r="2501" spans="3:4" ht="12.75">
      <c r="C2501" s="15"/>
      <c r="D2501" s="15"/>
    </row>
    <row r="2502" spans="3:4" ht="12.75">
      <c r="C2502" s="15"/>
      <c r="D2502" s="15"/>
    </row>
    <row r="2503" spans="3:4" ht="12.75">
      <c r="C2503" s="15"/>
      <c r="D2503" s="15"/>
    </row>
    <row r="2504" spans="3:4" ht="12.75">
      <c r="C2504" s="15"/>
      <c r="D2504" s="15"/>
    </row>
    <row r="2505" spans="3:4" ht="12.75">
      <c r="C2505" s="15"/>
      <c r="D2505" s="15"/>
    </row>
    <row r="2506" spans="3:4" ht="12.75">
      <c r="C2506" s="15"/>
      <c r="D2506" s="15"/>
    </row>
    <row r="2507" spans="3:4" ht="12.75">
      <c r="C2507" s="15"/>
      <c r="D2507" s="15"/>
    </row>
    <row r="2508" spans="3:4" ht="12.75">
      <c r="C2508" s="15"/>
      <c r="D2508" s="15"/>
    </row>
    <row r="2509" spans="3:4" ht="12.75">
      <c r="C2509" s="15"/>
      <c r="D2509" s="15"/>
    </row>
    <row r="2510" spans="3:4" ht="12.75">
      <c r="C2510" s="15"/>
      <c r="D2510" s="15"/>
    </row>
    <row r="2511" spans="3:4" ht="12.75">
      <c r="C2511" s="15"/>
      <c r="D2511" s="15"/>
    </row>
    <row r="2512" spans="3:4" ht="12.75">
      <c r="C2512" s="15"/>
      <c r="D2512" s="15"/>
    </row>
    <row r="2513" spans="3:4" ht="12.75">
      <c r="C2513" s="15"/>
      <c r="D2513" s="15"/>
    </row>
    <row r="2514" spans="3:4" ht="12.75">
      <c r="C2514" s="15"/>
      <c r="D2514" s="15"/>
    </row>
    <row r="2515" spans="3:4" ht="12.75">
      <c r="C2515" s="15"/>
      <c r="D2515" s="15"/>
    </row>
    <row r="2516" spans="3:4" ht="12.75">
      <c r="C2516" s="15"/>
      <c r="D2516" s="15"/>
    </row>
    <row r="2517" spans="3:4" ht="12.75">
      <c r="C2517" s="15"/>
      <c r="D2517" s="15"/>
    </row>
    <row r="2518" spans="3:4" ht="12.75">
      <c r="C2518" s="15"/>
      <c r="D2518" s="15"/>
    </row>
    <row r="2519" spans="3:4" ht="12.75">
      <c r="C2519" s="15"/>
      <c r="D2519" s="15"/>
    </row>
    <row r="2520" spans="3:4" ht="12.75">
      <c r="C2520" s="15"/>
      <c r="D2520" s="15"/>
    </row>
    <row r="2521" spans="3:4" ht="12.75">
      <c r="C2521" s="15"/>
      <c r="D2521" s="15"/>
    </row>
    <row r="2522" spans="3:4" ht="12.75">
      <c r="C2522" s="15"/>
      <c r="D2522" s="15"/>
    </row>
    <row r="2523" spans="3:4" ht="12.75">
      <c r="C2523" s="15"/>
      <c r="D2523" s="15"/>
    </row>
    <row r="2524" spans="3:4" ht="12.75">
      <c r="C2524" s="15"/>
      <c r="D2524" s="15"/>
    </row>
    <row r="2525" spans="3:4" ht="12.75">
      <c r="C2525" s="15"/>
      <c r="D2525" s="15"/>
    </row>
    <row r="2526" spans="3:4" ht="12.75">
      <c r="C2526" s="15"/>
      <c r="D2526" s="15"/>
    </row>
    <row r="2527" spans="3:4" ht="12.75">
      <c r="C2527" s="15"/>
      <c r="D2527" s="15"/>
    </row>
    <row r="2528" spans="3:4" ht="12.75">
      <c r="C2528" s="15"/>
      <c r="D2528" s="15"/>
    </row>
    <row r="2529" spans="3:4" ht="12.75">
      <c r="C2529" s="15"/>
      <c r="D2529" s="15"/>
    </row>
    <row r="2530" spans="3:4" ht="12.75">
      <c r="C2530" s="15"/>
      <c r="D2530" s="15"/>
    </row>
    <row r="2531" spans="3:4" ht="12.75">
      <c r="C2531" s="15"/>
      <c r="D2531" s="15"/>
    </row>
    <row r="2532" spans="3:4" ht="12.75">
      <c r="C2532" s="15"/>
      <c r="D2532" s="15"/>
    </row>
    <row r="2533" spans="3:4" ht="12.75">
      <c r="C2533" s="15"/>
      <c r="D2533" s="15"/>
    </row>
    <row r="2534" spans="3:4" ht="12.75">
      <c r="C2534" s="15"/>
      <c r="D2534" s="15"/>
    </row>
    <row r="2535" spans="3:4" ht="12.75">
      <c r="C2535" s="15"/>
      <c r="D2535" s="15"/>
    </row>
    <row r="2536" spans="3:4" ht="12.75">
      <c r="C2536" s="15"/>
      <c r="D2536" s="15"/>
    </row>
    <row r="2537" spans="3:4" ht="12.75">
      <c r="C2537" s="15"/>
      <c r="D2537" s="15"/>
    </row>
    <row r="2538" spans="3:4" ht="12.75">
      <c r="C2538" s="15"/>
      <c r="D2538" s="15"/>
    </row>
    <row r="2539" spans="3:4" ht="12.75">
      <c r="C2539" s="15"/>
      <c r="D2539" s="15"/>
    </row>
    <row r="2540" spans="3:4" ht="12.75">
      <c r="C2540" s="15"/>
      <c r="D2540" s="15"/>
    </row>
    <row r="2541" spans="3:4" ht="12.75">
      <c r="C2541" s="15"/>
      <c r="D2541" s="15"/>
    </row>
    <row r="2542" spans="3:4" ht="12.75">
      <c r="C2542" s="15"/>
      <c r="D2542" s="15"/>
    </row>
    <row r="2543" spans="3:4" ht="12.75">
      <c r="C2543" s="15"/>
      <c r="D2543" s="15"/>
    </row>
    <row r="2544" spans="3:4" ht="12.75">
      <c r="C2544" s="15"/>
      <c r="D2544" s="15"/>
    </row>
    <row r="2545" spans="3:4" ht="12.75">
      <c r="C2545" s="15"/>
      <c r="D2545" s="15"/>
    </row>
    <row r="2546" spans="3:4" ht="12.75">
      <c r="C2546" s="15"/>
      <c r="D2546" s="15"/>
    </row>
    <row r="2547" spans="3:4" ht="12.75">
      <c r="C2547" s="15"/>
      <c r="D2547" s="15"/>
    </row>
    <row r="2548" spans="3:4" ht="12.75">
      <c r="C2548" s="15"/>
      <c r="D2548" s="15"/>
    </row>
    <row r="2549" spans="3:4" ht="12.75">
      <c r="C2549" s="15"/>
      <c r="D2549" s="15"/>
    </row>
    <row r="2550" spans="3:4" ht="12.75">
      <c r="C2550" s="15"/>
      <c r="D2550" s="15"/>
    </row>
    <row r="2551" spans="3:4" ht="12.75">
      <c r="C2551" s="15"/>
      <c r="D2551" s="15"/>
    </row>
    <row r="2552" spans="3:4" ht="12.75">
      <c r="C2552" s="15"/>
      <c r="D2552" s="15"/>
    </row>
    <row r="2553" spans="3:4" ht="12.75">
      <c r="C2553" s="15"/>
      <c r="D2553" s="15"/>
    </row>
    <row r="2554" spans="3:4" ht="12.75">
      <c r="C2554" s="15"/>
      <c r="D2554" s="15"/>
    </row>
    <row r="2555" spans="3:4" ht="12.75">
      <c r="C2555" s="15"/>
      <c r="D2555" s="15"/>
    </row>
    <row r="2556" spans="3:4" ht="12.75">
      <c r="C2556" s="15"/>
      <c r="D2556" s="15"/>
    </row>
    <row r="2557" spans="3:4" ht="12.75">
      <c r="C2557" s="15"/>
      <c r="D2557" s="15"/>
    </row>
    <row r="2558" spans="3:4" ht="12.75">
      <c r="C2558" s="15"/>
      <c r="D2558" s="15"/>
    </row>
    <row r="2559" spans="3:4" ht="12.75">
      <c r="C2559" s="15"/>
      <c r="D2559" s="15"/>
    </row>
    <row r="2560" spans="3:4" ht="12.75">
      <c r="C2560" s="15"/>
      <c r="D2560" s="15"/>
    </row>
    <row r="2561" spans="3:4" ht="12.75">
      <c r="C2561" s="15"/>
      <c r="D2561" s="15"/>
    </row>
    <row r="2562" spans="3:4" ht="12.75">
      <c r="C2562" s="15"/>
      <c r="D2562" s="15"/>
    </row>
    <row r="2563" spans="3:4" ht="12.75">
      <c r="C2563" s="15"/>
      <c r="D2563" s="15"/>
    </row>
    <row r="2564" spans="3:4" ht="12.75">
      <c r="C2564" s="15"/>
      <c r="D2564" s="15"/>
    </row>
    <row r="2565" spans="3:4" ht="12.75">
      <c r="C2565" s="15"/>
      <c r="D2565" s="15"/>
    </row>
    <row r="2566" spans="3:4" ht="12.75">
      <c r="C2566" s="15"/>
      <c r="D2566" s="15"/>
    </row>
    <row r="2567" spans="3:4" ht="12.75">
      <c r="C2567" s="15"/>
      <c r="D2567" s="15"/>
    </row>
    <row r="2568" spans="3:4" ht="12.75">
      <c r="C2568" s="15"/>
      <c r="D2568" s="15"/>
    </row>
    <row r="2569" spans="3:4" ht="12.75">
      <c r="C2569" s="15"/>
      <c r="D2569" s="15"/>
    </row>
    <row r="2570" spans="3:4" ht="12.75">
      <c r="C2570" s="15"/>
      <c r="D2570" s="15"/>
    </row>
    <row r="2571" spans="3:4" ht="12.75">
      <c r="C2571" s="15"/>
      <c r="D2571" s="15"/>
    </row>
    <row r="2572" spans="3:4" ht="12.75">
      <c r="C2572" s="15"/>
      <c r="D2572" s="15"/>
    </row>
    <row r="2573" spans="3:4" ht="12.75">
      <c r="C2573" s="15"/>
      <c r="D2573" s="15"/>
    </row>
    <row r="2574" spans="3:4" ht="12.75">
      <c r="C2574" s="15"/>
      <c r="D2574" s="15"/>
    </row>
    <row r="2575" spans="3:4" ht="12.75">
      <c r="C2575" s="15"/>
      <c r="D2575" s="15"/>
    </row>
    <row r="2576" spans="3:4" ht="12.75">
      <c r="C2576" s="15"/>
      <c r="D2576" s="15"/>
    </row>
    <row r="2577" spans="3:4" ht="12.75">
      <c r="C2577" s="15"/>
      <c r="D2577" s="15"/>
    </row>
    <row r="2578" spans="3:4" ht="12.75">
      <c r="C2578" s="15"/>
      <c r="D2578" s="15"/>
    </row>
    <row r="2579" spans="3:4" ht="12.75">
      <c r="C2579" s="15"/>
      <c r="D2579" s="15"/>
    </row>
    <row r="2580" spans="3:4" ht="12.75">
      <c r="C2580" s="15"/>
      <c r="D2580" s="15"/>
    </row>
    <row r="2581" spans="3:4" ht="12.75">
      <c r="C2581" s="15"/>
      <c r="D2581" s="15"/>
    </row>
    <row r="2582" spans="3:4" ht="12.75">
      <c r="C2582" s="15"/>
      <c r="D2582" s="15"/>
    </row>
    <row r="2583" spans="3:4" ht="12.75">
      <c r="C2583" s="15"/>
      <c r="D2583" s="15"/>
    </row>
    <row r="2584" spans="3:4" ht="12.75">
      <c r="C2584" s="15"/>
      <c r="D2584" s="15"/>
    </row>
    <row r="2585" spans="3:4" ht="12.75">
      <c r="C2585" s="15"/>
      <c r="D2585" s="15"/>
    </row>
    <row r="2586" spans="3:4" ht="12.75">
      <c r="C2586" s="15"/>
      <c r="D2586" s="15"/>
    </row>
    <row r="2587" spans="3:4" ht="12.75">
      <c r="C2587" s="15"/>
      <c r="D2587" s="15"/>
    </row>
    <row r="2588" spans="3:4" ht="12.75">
      <c r="C2588" s="15"/>
      <c r="D2588" s="15"/>
    </row>
    <row r="2589" spans="3:4" ht="12.75">
      <c r="C2589" s="15"/>
      <c r="D2589" s="15"/>
    </row>
    <row r="2590" spans="3:4" ht="12.75">
      <c r="C2590" s="15"/>
      <c r="D2590" s="15"/>
    </row>
    <row r="2591" spans="3:4" ht="12.75">
      <c r="C2591" s="15"/>
      <c r="D2591" s="15"/>
    </row>
    <row r="2592" spans="3:4" ht="12.75">
      <c r="C2592" s="15"/>
      <c r="D2592" s="15"/>
    </row>
    <row r="2593" spans="3:4" ht="12.75">
      <c r="C2593" s="15"/>
      <c r="D2593" s="15"/>
    </row>
    <row r="2594" spans="3:4" ht="12.75">
      <c r="C2594" s="15"/>
      <c r="D2594" s="15"/>
    </row>
    <row r="2595" spans="3:4" ht="12.75">
      <c r="C2595" s="15"/>
      <c r="D2595" s="15"/>
    </row>
    <row r="2596" spans="3:4" ht="12.75">
      <c r="C2596" s="15"/>
      <c r="D2596" s="15"/>
    </row>
    <row r="2597" spans="3:4" ht="12.75">
      <c r="C2597" s="15"/>
      <c r="D2597" s="15"/>
    </row>
    <row r="2598" spans="3:4" ht="12.75">
      <c r="C2598" s="15"/>
      <c r="D2598" s="15"/>
    </row>
    <row r="2599" spans="3:4" ht="12.75">
      <c r="C2599" s="15"/>
      <c r="D2599" s="15"/>
    </row>
    <row r="2600" spans="3:4" ht="12.75">
      <c r="C2600" s="15"/>
      <c r="D2600" s="15"/>
    </row>
    <row r="2601" spans="3:4" ht="12.75">
      <c r="C2601" s="15"/>
      <c r="D2601" s="15"/>
    </row>
    <row r="2602" spans="3:4" ht="12.75">
      <c r="C2602" s="15"/>
      <c r="D2602" s="15"/>
    </row>
    <row r="2603" spans="3:4" ht="12.75">
      <c r="C2603" s="15"/>
      <c r="D2603" s="15"/>
    </row>
    <row r="2604" spans="3:4" ht="12.75">
      <c r="C2604" s="15"/>
      <c r="D2604" s="15"/>
    </row>
    <row r="2605" spans="3:4" ht="12.75">
      <c r="C2605" s="15"/>
      <c r="D2605" s="15"/>
    </row>
    <row r="2606" spans="3:4" ht="12.75">
      <c r="C2606" s="15"/>
      <c r="D2606" s="15"/>
    </row>
    <row r="2607" spans="3:4" ht="12.75">
      <c r="C2607" s="15"/>
      <c r="D2607" s="15"/>
    </row>
    <row r="2608" spans="3:4" ht="12.75">
      <c r="C2608" s="15"/>
      <c r="D2608" s="15"/>
    </row>
    <row r="2609" spans="3:4" ht="12.75">
      <c r="C2609" s="15"/>
      <c r="D2609" s="15"/>
    </row>
    <row r="2610" spans="3:4" ht="12.75">
      <c r="C2610" s="15"/>
      <c r="D2610" s="15"/>
    </row>
    <row r="2611" spans="3:4" ht="12.75">
      <c r="C2611" s="15"/>
      <c r="D2611" s="15"/>
    </row>
    <row r="2612" spans="3:4" ht="12.75">
      <c r="C2612" s="15"/>
      <c r="D2612" s="15"/>
    </row>
    <row r="2613" spans="3:4" ht="12.75">
      <c r="C2613" s="15"/>
      <c r="D2613" s="15"/>
    </row>
    <row r="2614" spans="3:4" ht="12.75">
      <c r="C2614" s="15"/>
      <c r="D2614" s="15"/>
    </row>
    <row r="2615" spans="3:4" ht="12.75">
      <c r="C2615" s="15"/>
      <c r="D2615" s="15"/>
    </row>
    <row r="2616" spans="3:4" ht="12.75">
      <c r="C2616" s="15"/>
      <c r="D2616" s="15"/>
    </row>
    <row r="2617" spans="3:4" ht="12.75">
      <c r="C2617" s="15"/>
      <c r="D2617" s="15"/>
    </row>
    <row r="2618" spans="3:4" ht="12.75">
      <c r="C2618" s="15"/>
      <c r="D2618" s="15"/>
    </row>
    <row r="2619" spans="3:4" ht="12.75">
      <c r="C2619" s="15"/>
      <c r="D2619" s="15"/>
    </row>
    <row r="2620" spans="3:4" ht="12.75">
      <c r="C2620" s="15"/>
      <c r="D2620" s="15"/>
    </row>
    <row r="2621" spans="3:4" ht="12.75">
      <c r="C2621" s="15"/>
      <c r="D2621" s="15"/>
    </row>
    <row r="2622" spans="3:4" ht="12.75">
      <c r="C2622" s="15"/>
      <c r="D2622" s="15"/>
    </row>
    <row r="2623" spans="3:4" ht="12.75">
      <c r="C2623" s="15"/>
      <c r="D2623" s="15"/>
    </row>
    <row r="2624" spans="3:4" ht="12.75">
      <c r="C2624" s="15"/>
      <c r="D2624" s="15"/>
    </row>
    <row r="2625" spans="3:4" ht="12.75">
      <c r="C2625" s="15"/>
      <c r="D2625" s="15"/>
    </row>
    <row r="2626" spans="3:4" ht="12.75">
      <c r="C2626" s="15"/>
      <c r="D2626" s="15"/>
    </row>
    <row r="2627" spans="3:4" ht="12.75">
      <c r="C2627" s="15"/>
      <c r="D2627" s="15"/>
    </row>
    <row r="2628" spans="3:4" ht="12.75">
      <c r="C2628" s="15"/>
      <c r="D2628" s="15"/>
    </row>
    <row r="2629" spans="3:4" ht="12.75">
      <c r="C2629" s="15"/>
      <c r="D2629" s="15"/>
    </row>
    <row r="2630" spans="3:4" ht="12.75">
      <c r="C2630" s="15"/>
      <c r="D2630" s="15"/>
    </row>
    <row r="2631" spans="3:4" ht="12.75">
      <c r="C2631" s="15"/>
      <c r="D2631" s="15"/>
    </row>
    <row r="2632" spans="3:4" ht="12.75">
      <c r="C2632" s="15"/>
      <c r="D2632" s="15"/>
    </row>
    <row r="2633" spans="3:4" ht="12.75">
      <c r="C2633" s="15"/>
      <c r="D2633" s="15"/>
    </row>
    <row r="2634" spans="3:4" ht="12.75">
      <c r="C2634" s="15"/>
      <c r="D2634" s="15"/>
    </row>
    <row r="2635" spans="3:4" ht="12.75">
      <c r="C2635" s="15"/>
      <c r="D2635" s="15"/>
    </row>
    <row r="2636" spans="3:4" ht="12.75">
      <c r="C2636" s="15"/>
      <c r="D2636" s="15"/>
    </row>
    <row r="2637" spans="3:4" ht="12.75">
      <c r="C2637" s="15"/>
      <c r="D2637" s="15"/>
    </row>
    <row r="2638" spans="3:4" ht="12.75">
      <c r="C2638" s="15"/>
      <c r="D2638" s="15"/>
    </row>
    <row r="2639" spans="3:4" ht="12.75">
      <c r="C2639" s="15"/>
      <c r="D2639" s="15"/>
    </row>
    <row r="2640" spans="3:4" ht="12.75">
      <c r="C2640" s="15"/>
      <c r="D2640" s="15"/>
    </row>
    <row r="2641" spans="3:4" ht="12.75">
      <c r="C2641" s="15"/>
      <c r="D2641" s="15"/>
    </row>
    <row r="2642" spans="3:4" ht="12.75">
      <c r="C2642" s="15"/>
      <c r="D2642" s="15"/>
    </row>
    <row r="2643" spans="3:4" ht="12.75">
      <c r="C2643" s="15"/>
      <c r="D2643" s="15"/>
    </row>
    <row r="2644" spans="3:4" ht="12.75">
      <c r="C2644" s="15"/>
      <c r="D2644" s="15"/>
    </row>
    <row r="2645" spans="3:4" ht="12.75">
      <c r="C2645" s="15"/>
      <c r="D2645" s="15"/>
    </row>
    <row r="2646" spans="3:4" ht="12.75">
      <c r="C2646" s="15"/>
      <c r="D2646" s="15"/>
    </row>
    <row r="2647" spans="3:4" ht="12.75">
      <c r="C2647" s="15"/>
      <c r="D2647" s="15"/>
    </row>
    <row r="2648" spans="3:4" ht="12.75">
      <c r="C2648" s="15"/>
      <c r="D2648" s="15"/>
    </row>
    <row r="2649" spans="3:4" ht="12.75">
      <c r="C2649" s="15"/>
      <c r="D2649" s="15"/>
    </row>
    <row r="2650" spans="3:4" ht="12.75">
      <c r="C2650" s="15"/>
      <c r="D2650" s="15"/>
    </row>
    <row r="2651" spans="3:4" ht="12.75">
      <c r="C2651" s="15"/>
      <c r="D2651" s="15"/>
    </row>
    <row r="2652" spans="3:4" ht="12.75">
      <c r="C2652" s="15"/>
      <c r="D2652" s="15"/>
    </row>
    <row r="2653" spans="3:4" ht="12.75">
      <c r="C2653" s="15"/>
      <c r="D2653" s="15"/>
    </row>
    <row r="2654" spans="3:4" ht="12.75">
      <c r="C2654" s="15"/>
      <c r="D2654" s="15"/>
    </row>
    <row r="2655" spans="3:4" ht="12.75">
      <c r="C2655" s="15"/>
      <c r="D2655" s="15"/>
    </row>
    <row r="2656" spans="3:4" ht="12.75">
      <c r="C2656" s="15"/>
      <c r="D2656" s="15"/>
    </row>
    <row r="2657" spans="3:4" ht="12.75">
      <c r="C2657" s="15"/>
      <c r="D2657" s="15"/>
    </row>
    <row r="2658" spans="3:4" ht="12.75">
      <c r="C2658" s="15"/>
      <c r="D2658" s="15"/>
    </row>
    <row r="2659" spans="3:4" ht="12.75">
      <c r="C2659" s="15"/>
      <c r="D2659" s="15"/>
    </row>
    <row r="2660" spans="3:4" ht="12.75">
      <c r="C2660" s="15"/>
      <c r="D2660" s="15"/>
    </row>
    <row r="2661" spans="3:4" ht="12.75">
      <c r="C2661" s="15"/>
      <c r="D2661" s="15"/>
    </row>
    <row r="2662" spans="3:4" ht="12.75">
      <c r="C2662" s="15"/>
      <c r="D2662" s="15"/>
    </row>
    <row r="2663" spans="3:4" ht="12.75">
      <c r="C2663" s="15"/>
      <c r="D2663" s="15"/>
    </row>
    <row r="2664" spans="3:4" ht="12.75">
      <c r="C2664" s="15"/>
      <c r="D2664" s="15"/>
    </row>
    <row r="2665" spans="3:4" ht="12.75">
      <c r="C2665" s="15"/>
      <c r="D2665" s="15"/>
    </row>
    <row r="2666" spans="3:4" ht="12.75">
      <c r="C2666" s="15"/>
      <c r="D2666" s="15"/>
    </row>
    <row r="2667" spans="3:4" ht="12.75">
      <c r="C2667" s="15"/>
      <c r="D2667" s="15"/>
    </row>
    <row r="2668" spans="3:4" ht="12.75">
      <c r="C2668" s="15"/>
      <c r="D2668" s="15"/>
    </row>
    <row r="2669" spans="3:4" ht="12.75">
      <c r="C2669" s="15"/>
      <c r="D2669" s="15"/>
    </row>
    <row r="2670" spans="3:4" ht="12.75">
      <c r="C2670" s="15"/>
      <c r="D2670" s="15"/>
    </row>
    <row r="2671" spans="3:4" ht="12.75">
      <c r="C2671" s="15"/>
      <c r="D2671" s="15"/>
    </row>
    <row r="2672" spans="3:4" ht="12.75">
      <c r="C2672" s="15"/>
      <c r="D2672" s="15"/>
    </row>
    <row r="2673" spans="3:4" ht="12.75">
      <c r="C2673" s="15"/>
      <c r="D2673" s="15"/>
    </row>
    <row r="2674" spans="3:4" ht="12.75">
      <c r="C2674" s="15"/>
      <c r="D2674" s="15"/>
    </row>
    <row r="2675" spans="3:4" ht="12.75">
      <c r="C2675" s="15"/>
      <c r="D2675" s="15"/>
    </row>
    <row r="2676" spans="3:4" ht="12.75">
      <c r="C2676" s="15"/>
      <c r="D2676" s="15"/>
    </row>
    <row r="2677" spans="3:4" ht="12.75">
      <c r="C2677" s="15"/>
      <c r="D2677" s="15"/>
    </row>
    <row r="2678" spans="3:4" ht="12.75">
      <c r="C2678" s="15"/>
      <c r="D2678" s="15"/>
    </row>
    <row r="2679" spans="3:4" ht="12.75">
      <c r="C2679" s="15"/>
      <c r="D2679" s="15"/>
    </row>
    <row r="2680" spans="3:4" ht="12.75">
      <c r="C2680" s="15"/>
      <c r="D2680" s="15"/>
    </row>
    <row r="2681" spans="3:4" ht="12.75">
      <c r="C2681" s="15"/>
      <c r="D2681" s="15"/>
    </row>
    <row r="2682" spans="3:4" ht="12.75">
      <c r="C2682" s="15"/>
      <c r="D2682" s="15"/>
    </row>
    <row r="2683" spans="3:4" ht="12.75">
      <c r="C2683" s="15"/>
      <c r="D2683" s="15"/>
    </row>
    <row r="2684" spans="3:4" ht="12.75">
      <c r="C2684" s="15"/>
      <c r="D2684" s="15"/>
    </row>
    <row r="2685" spans="3:4" ht="12.75">
      <c r="C2685" s="15"/>
      <c r="D2685" s="15"/>
    </row>
    <row r="2686" spans="3:4" ht="12.75">
      <c r="C2686" s="15"/>
      <c r="D2686" s="15"/>
    </row>
    <row r="2687" spans="3:4" ht="12.75">
      <c r="C2687" s="15"/>
      <c r="D2687" s="15"/>
    </row>
    <row r="2688" spans="3:4" ht="12.75">
      <c r="C2688" s="15"/>
      <c r="D2688" s="15"/>
    </row>
    <row r="2689" spans="3:4" ht="12.75">
      <c r="C2689" s="15"/>
      <c r="D2689" s="15"/>
    </row>
    <row r="2690" spans="3:4" ht="12.75">
      <c r="C2690" s="15"/>
      <c r="D2690" s="15"/>
    </row>
    <row r="2691" spans="3:4" ht="12.75">
      <c r="C2691" s="15"/>
      <c r="D2691" s="15"/>
    </row>
    <row r="2692" spans="3:4" ht="12.75">
      <c r="C2692" s="15"/>
      <c r="D2692" s="15"/>
    </row>
    <row r="2693" spans="3:4" ht="12.75">
      <c r="C2693" s="15"/>
      <c r="D2693" s="15"/>
    </row>
    <row r="2694" spans="3:4" ht="12.75">
      <c r="C2694" s="15"/>
      <c r="D2694" s="15"/>
    </row>
    <row r="2695" spans="3:4" ht="12.75">
      <c r="C2695" s="15"/>
      <c r="D2695" s="15"/>
    </row>
    <row r="2696" spans="3:4" ht="12.75">
      <c r="C2696" s="15"/>
      <c r="D2696" s="15"/>
    </row>
    <row r="2697" spans="3:4" ht="12.75">
      <c r="C2697" s="15"/>
      <c r="D2697" s="15"/>
    </row>
    <row r="2698" spans="3:4" ht="12.75">
      <c r="C2698" s="15"/>
      <c r="D2698" s="15"/>
    </row>
    <row r="2699" spans="3:4" ht="12.75">
      <c r="C2699" s="15"/>
      <c r="D2699" s="15"/>
    </row>
    <row r="2700" spans="3:4" ht="12.75">
      <c r="C2700" s="15"/>
      <c r="D2700" s="15"/>
    </row>
    <row r="2701" spans="3:4" ht="12.75">
      <c r="C2701" s="15"/>
      <c r="D2701" s="15"/>
    </row>
    <row r="2702" spans="3:4" ht="12.75">
      <c r="C2702" s="15"/>
      <c r="D2702" s="15"/>
    </row>
    <row r="2703" spans="3:4" ht="12.75">
      <c r="C2703" s="15"/>
      <c r="D2703" s="15"/>
    </row>
    <row r="2704" spans="3:4" ht="12.75">
      <c r="C2704" s="15"/>
      <c r="D2704" s="15"/>
    </row>
    <row r="2705" spans="3:4" ht="12.75">
      <c r="C2705" s="15"/>
      <c r="D2705" s="15"/>
    </row>
    <row r="2706" spans="3:4" ht="12.75">
      <c r="C2706" s="15"/>
      <c r="D2706" s="15"/>
    </row>
    <row r="2707" spans="3:4" ht="12.75">
      <c r="C2707" s="15"/>
      <c r="D2707" s="15"/>
    </row>
    <row r="2708" spans="3:4" ht="12.75">
      <c r="C2708" s="15"/>
      <c r="D2708" s="15"/>
    </row>
    <row r="2709" spans="3:4" ht="12.75">
      <c r="C2709" s="15"/>
      <c r="D2709" s="15"/>
    </row>
    <row r="2710" spans="3:4" ht="12.75">
      <c r="C2710" s="15"/>
      <c r="D2710" s="15"/>
    </row>
    <row r="2711" spans="3:4" ht="12.75">
      <c r="C2711" s="15"/>
      <c r="D2711" s="15"/>
    </row>
    <row r="2712" spans="3:4" ht="12.75">
      <c r="C2712" s="15"/>
      <c r="D2712" s="15"/>
    </row>
    <row r="2713" spans="3:4" ht="12.75">
      <c r="C2713" s="15"/>
      <c r="D2713" s="15"/>
    </row>
    <row r="2714" spans="3:4" ht="12.75">
      <c r="C2714" s="15"/>
      <c r="D2714" s="15"/>
    </row>
    <row r="2715" spans="3:4" ht="12.75">
      <c r="C2715" s="15"/>
      <c r="D2715" s="15"/>
    </row>
    <row r="2716" spans="3:4" ht="12.75">
      <c r="C2716" s="15"/>
      <c r="D2716" s="15"/>
    </row>
    <row r="2717" spans="3:4" ht="12.75">
      <c r="C2717" s="15"/>
      <c r="D2717" s="15"/>
    </row>
    <row r="2718" spans="3:4" ht="12.75">
      <c r="C2718" s="15"/>
      <c r="D2718" s="15"/>
    </row>
    <row r="2719" spans="3:4" ht="12.75">
      <c r="C2719" s="15"/>
      <c r="D2719" s="15"/>
    </row>
    <row r="2720" spans="3:4" ht="12.75">
      <c r="C2720" s="15"/>
      <c r="D2720" s="15"/>
    </row>
    <row r="2721" spans="3:4" ht="12.75">
      <c r="C2721" s="15"/>
      <c r="D2721" s="15"/>
    </row>
    <row r="2722" spans="3:4" ht="12.75">
      <c r="C2722" s="15"/>
      <c r="D2722" s="15"/>
    </row>
    <row r="2723" spans="3:4" ht="12.75">
      <c r="C2723" s="15"/>
      <c r="D2723" s="15"/>
    </row>
    <row r="2724" spans="3:4" ht="12.75">
      <c r="C2724" s="15"/>
      <c r="D2724" s="15"/>
    </row>
    <row r="2725" spans="3:4" ht="12.75">
      <c r="C2725" s="15"/>
      <c r="D2725" s="15"/>
    </row>
    <row r="2726" spans="3:4" ht="12.75">
      <c r="C2726" s="15"/>
      <c r="D2726" s="15"/>
    </row>
    <row r="2727" spans="3:4" ht="12.75">
      <c r="C2727" s="15"/>
      <c r="D2727" s="15"/>
    </row>
    <row r="2728" spans="3:4" ht="12.75">
      <c r="C2728" s="15"/>
      <c r="D2728" s="15"/>
    </row>
    <row r="2729" spans="3:4" ht="12.75">
      <c r="C2729" s="15"/>
      <c r="D2729" s="15"/>
    </row>
    <row r="2730" spans="3:4" ht="12.75">
      <c r="C2730" s="15"/>
      <c r="D2730" s="15"/>
    </row>
    <row r="2731" spans="3:4" ht="12.75">
      <c r="C2731" s="15"/>
      <c r="D2731" s="15"/>
    </row>
    <row r="2732" spans="3:4" ht="12.75">
      <c r="C2732" s="15"/>
      <c r="D2732" s="15"/>
    </row>
    <row r="2733" spans="3:4" ht="12.75">
      <c r="C2733" s="15"/>
      <c r="D2733" s="15"/>
    </row>
    <row r="2734" spans="3:4" ht="12.75">
      <c r="C2734" s="15"/>
      <c r="D2734" s="15"/>
    </row>
    <row r="2735" spans="3:4" ht="12.75">
      <c r="C2735" s="15"/>
      <c r="D2735" s="15"/>
    </row>
    <row r="2736" spans="3:4" ht="12.75">
      <c r="C2736" s="15"/>
      <c r="D2736" s="15"/>
    </row>
    <row r="2737" spans="3:4" ht="12.75">
      <c r="C2737" s="15"/>
      <c r="D2737" s="15"/>
    </row>
    <row r="2738" spans="3:4" ht="12.75">
      <c r="C2738" s="15"/>
      <c r="D2738" s="15"/>
    </row>
    <row r="2739" spans="3:4" ht="12.75">
      <c r="C2739" s="15"/>
      <c r="D2739" s="15"/>
    </row>
    <row r="2740" spans="3:4" ht="12.75">
      <c r="C2740" s="15"/>
      <c r="D2740" s="15"/>
    </row>
    <row r="2741" spans="3:4" ht="12.75">
      <c r="C2741" s="15"/>
      <c r="D2741" s="15"/>
    </row>
    <row r="2742" spans="3:4" ht="12.75">
      <c r="C2742" s="15"/>
      <c r="D2742" s="15"/>
    </row>
    <row r="2743" spans="3:4" ht="12.75">
      <c r="C2743" s="15"/>
      <c r="D2743" s="15"/>
    </row>
    <row r="2744" spans="3:4" ht="12.75">
      <c r="C2744" s="15"/>
      <c r="D2744" s="15"/>
    </row>
    <row r="2745" spans="3:4" ht="12.75">
      <c r="C2745" s="15"/>
      <c r="D2745" s="15"/>
    </row>
    <row r="2746" spans="3:4" ht="12.75">
      <c r="C2746" s="15"/>
      <c r="D2746" s="15"/>
    </row>
    <row r="2747" spans="3:4" ht="12.75">
      <c r="C2747" s="15"/>
      <c r="D2747" s="15"/>
    </row>
    <row r="2748" spans="3:4" ht="12.75">
      <c r="C2748" s="15"/>
      <c r="D2748" s="15"/>
    </row>
    <row r="2749" spans="3:4" ht="12.75">
      <c r="C2749" s="15"/>
      <c r="D2749" s="15"/>
    </row>
    <row r="2750" spans="3:4" ht="12.75">
      <c r="C2750" s="15"/>
      <c r="D2750" s="15"/>
    </row>
    <row r="2751" spans="3:4" ht="12.75">
      <c r="C2751" s="15"/>
      <c r="D2751" s="15"/>
    </row>
    <row r="2752" spans="3:4" ht="12.75">
      <c r="C2752" s="15"/>
      <c r="D2752" s="15"/>
    </row>
    <row r="2753" spans="3:4" ht="12.75">
      <c r="C2753" s="15"/>
      <c r="D2753" s="15"/>
    </row>
    <row r="2754" spans="3:4" ht="12.75">
      <c r="C2754" s="15"/>
      <c r="D2754" s="15"/>
    </row>
    <row r="2755" spans="3:4" ht="12.75">
      <c r="C2755" s="15"/>
      <c r="D2755" s="15"/>
    </row>
    <row r="2756" spans="3:4" ht="12.75">
      <c r="C2756" s="15"/>
      <c r="D2756" s="15"/>
    </row>
    <row r="2757" spans="3:4" ht="12.75">
      <c r="C2757" s="15"/>
      <c r="D2757" s="15"/>
    </row>
    <row r="2758" spans="3:4" ht="12.75">
      <c r="C2758" s="15"/>
      <c r="D2758" s="15"/>
    </row>
    <row r="2759" spans="3:4" ht="12.75">
      <c r="C2759" s="15"/>
      <c r="D2759" s="15"/>
    </row>
    <row r="2760" spans="3:4" ht="12.75">
      <c r="C2760" s="15"/>
      <c r="D2760" s="15"/>
    </row>
    <row r="2761" spans="3:4" ht="12.75">
      <c r="C2761" s="15"/>
      <c r="D2761" s="15"/>
    </row>
    <row r="2762" spans="3:4" ht="12.75">
      <c r="C2762" s="15"/>
      <c r="D2762" s="15"/>
    </row>
    <row r="2763" spans="3:4" ht="12.75">
      <c r="C2763" s="15"/>
      <c r="D2763" s="15"/>
    </row>
    <row r="2764" spans="3:4" ht="12.75">
      <c r="C2764" s="15"/>
      <c r="D2764" s="15"/>
    </row>
    <row r="2765" spans="3:4" ht="12.75">
      <c r="C2765" s="15"/>
      <c r="D2765" s="15"/>
    </row>
    <row r="2766" spans="3:4" ht="12.75">
      <c r="C2766" s="15"/>
      <c r="D2766" s="15"/>
    </row>
    <row r="2767" spans="3:4" ht="12.75">
      <c r="C2767" s="15"/>
      <c r="D2767" s="15"/>
    </row>
    <row r="2768" spans="3:4" ht="12.75">
      <c r="C2768" s="15"/>
      <c r="D2768" s="15"/>
    </row>
    <row r="2769" spans="3:4" ht="12.75">
      <c r="C2769" s="15"/>
      <c r="D2769" s="15"/>
    </row>
    <row r="2770" spans="3:4" ht="12.75">
      <c r="C2770" s="15"/>
      <c r="D2770" s="15"/>
    </row>
    <row r="2771" spans="3:4" ht="12.75">
      <c r="C2771" s="15"/>
      <c r="D2771" s="15"/>
    </row>
    <row r="2772" spans="3:4" ht="12.75">
      <c r="C2772" s="15"/>
      <c r="D2772" s="15"/>
    </row>
    <row r="2773" spans="3:4" ht="12.75">
      <c r="C2773" s="15"/>
      <c r="D2773" s="15"/>
    </row>
    <row r="2774" spans="3:4" ht="12.75">
      <c r="C2774" s="15"/>
      <c r="D2774" s="15"/>
    </row>
    <row r="2775" spans="3:4" ht="12.75">
      <c r="C2775" s="15"/>
      <c r="D2775" s="15"/>
    </row>
    <row r="2776" spans="3:4" ht="12.75">
      <c r="C2776" s="15"/>
      <c r="D2776" s="15"/>
    </row>
    <row r="2777" spans="3:4" ht="12.75">
      <c r="C2777" s="15"/>
      <c r="D2777" s="15"/>
    </row>
    <row r="2778" spans="3:4" ht="12.75">
      <c r="C2778" s="15"/>
      <c r="D2778" s="15"/>
    </row>
    <row r="2779" spans="3:4" ht="12.75">
      <c r="C2779" s="15"/>
      <c r="D2779" s="15"/>
    </row>
    <row r="2780" spans="3:4" ht="12.75">
      <c r="C2780" s="15"/>
      <c r="D2780" s="15"/>
    </row>
    <row r="2781" spans="3:4" ht="12.75">
      <c r="C2781" s="15"/>
      <c r="D2781" s="15"/>
    </row>
    <row r="2782" spans="3:4" ht="12.75">
      <c r="C2782" s="15"/>
      <c r="D2782" s="15"/>
    </row>
    <row r="2783" spans="3:4" ht="12.75">
      <c r="C2783" s="15"/>
      <c r="D2783" s="15"/>
    </row>
    <row r="2784" spans="3:4" ht="12.75">
      <c r="C2784" s="15"/>
      <c r="D2784" s="15"/>
    </row>
    <row r="2785" spans="3:4" ht="12.75">
      <c r="C2785" s="15"/>
      <c r="D2785" s="15"/>
    </row>
    <row r="2786" spans="3:4" ht="12.75">
      <c r="C2786" s="15"/>
      <c r="D2786" s="15"/>
    </row>
    <row r="2787" spans="3:4" ht="12.75">
      <c r="C2787" s="15"/>
      <c r="D2787" s="15"/>
    </row>
    <row r="2788" spans="3:4" ht="12.75">
      <c r="C2788" s="15"/>
      <c r="D2788" s="15"/>
    </row>
    <row r="2789" spans="3:4" ht="12.75">
      <c r="C2789" s="15"/>
      <c r="D2789" s="15"/>
    </row>
    <row r="2790" spans="3:4" ht="12.75">
      <c r="C2790" s="15"/>
      <c r="D2790" s="15"/>
    </row>
    <row r="2791" spans="3:4" ht="12.75">
      <c r="C2791" s="15"/>
      <c r="D2791" s="15"/>
    </row>
    <row r="2792" spans="3:4" ht="12.75">
      <c r="C2792" s="15"/>
      <c r="D2792" s="15"/>
    </row>
    <row r="2793" spans="3:4" ht="12.75">
      <c r="C2793" s="15"/>
      <c r="D2793" s="15"/>
    </row>
    <row r="2794" spans="3:4" ht="12.75">
      <c r="C2794" s="15"/>
      <c r="D2794" s="15"/>
    </row>
    <row r="2795" spans="3:4" ht="12.75">
      <c r="C2795" s="15"/>
      <c r="D2795" s="15"/>
    </row>
    <row r="2796" spans="3:4" ht="12.75">
      <c r="C2796" s="15"/>
      <c r="D2796" s="15"/>
    </row>
    <row r="2797" spans="3:4" ht="12.75">
      <c r="C2797" s="15"/>
      <c r="D2797" s="15"/>
    </row>
    <row r="2798" spans="3:4" ht="12.75">
      <c r="C2798" s="15"/>
      <c r="D2798" s="15"/>
    </row>
    <row r="2799" spans="3:4" ht="12.75">
      <c r="C2799" s="15"/>
      <c r="D2799" s="15"/>
    </row>
    <row r="2800" spans="3:4" ht="12.75">
      <c r="C2800" s="15"/>
      <c r="D2800" s="15"/>
    </row>
    <row r="2801" spans="3:4" ht="12.75">
      <c r="C2801" s="15"/>
      <c r="D2801" s="15"/>
    </row>
    <row r="2802" spans="3:4" ht="12.75">
      <c r="C2802" s="15"/>
      <c r="D2802" s="15"/>
    </row>
    <row r="2803" spans="3:4" ht="12.75">
      <c r="C2803" s="15"/>
      <c r="D2803" s="15"/>
    </row>
    <row r="2804" spans="3:4" ht="12.75">
      <c r="C2804" s="15"/>
      <c r="D2804" s="15"/>
    </row>
    <row r="2805" spans="3:4" ht="12.75">
      <c r="C2805" s="15"/>
      <c r="D2805" s="15"/>
    </row>
    <row r="2806" spans="3:4" ht="12.75">
      <c r="C2806" s="15"/>
      <c r="D2806" s="15"/>
    </row>
    <row r="2807" spans="3:4" ht="12.75">
      <c r="C2807" s="15"/>
      <c r="D2807" s="15"/>
    </row>
    <row r="2808" spans="3:4" ht="12.75">
      <c r="C2808" s="15"/>
      <c r="D2808" s="15"/>
    </row>
    <row r="2809" spans="3:4" ht="12.75">
      <c r="C2809" s="15"/>
      <c r="D2809" s="15"/>
    </row>
    <row r="2810" spans="3:4" ht="12.75">
      <c r="C2810" s="15"/>
      <c r="D2810" s="15"/>
    </row>
    <row r="2811" spans="3:4" ht="12.75">
      <c r="C2811" s="15"/>
      <c r="D2811" s="15"/>
    </row>
    <row r="2812" spans="3:4" ht="12.75">
      <c r="C2812" s="15"/>
      <c r="D2812" s="15"/>
    </row>
    <row r="2813" spans="3:4" ht="12.75">
      <c r="C2813" s="15"/>
      <c r="D2813" s="15"/>
    </row>
    <row r="2814" spans="3:4" ht="12.75">
      <c r="C2814" s="15"/>
      <c r="D2814" s="15"/>
    </row>
    <row r="2815" spans="3:4" ht="12.75">
      <c r="C2815" s="15"/>
      <c r="D2815" s="15"/>
    </row>
    <row r="2816" spans="3:4" ht="12.75">
      <c r="C2816" s="15"/>
      <c r="D2816" s="15"/>
    </row>
    <row r="2817" spans="3:4" ht="12.75">
      <c r="C2817" s="15"/>
      <c r="D2817" s="15"/>
    </row>
    <row r="2818" spans="3:4" ht="12.75">
      <c r="C2818" s="15"/>
      <c r="D2818" s="15"/>
    </row>
    <row r="2819" spans="3:4" ht="12.75">
      <c r="C2819" s="15"/>
      <c r="D2819" s="15"/>
    </row>
    <row r="2820" spans="3:4" ht="12.75">
      <c r="C2820" s="15"/>
      <c r="D2820" s="15"/>
    </row>
    <row r="2821" spans="3:4" ht="12.75">
      <c r="C2821" s="15"/>
      <c r="D2821" s="15"/>
    </row>
    <row r="2822" spans="3:4" ht="12.75">
      <c r="C2822" s="15"/>
      <c r="D2822" s="15"/>
    </row>
    <row r="2823" spans="3:4" ht="12.75">
      <c r="C2823" s="15"/>
      <c r="D2823" s="15"/>
    </row>
    <row r="2824" spans="3:4" ht="12.75">
      <c r="C2824" s="15"/>
      <c r="D2824" s="15"/>
    </row>
    <row r="2825" spans="3:4" ht="12.75">
      <c r="C2825" s="15"/>
      <c r="D2825" s="15"/>
    </row>
    <row r="2826" spans="3:4" ht="12.75">
      <c r="C2826" s="15"/>
      <c r="D2826" s="15"/>
    </row>
    <row r="2827" spans="3:4" ht="12.75">
      <c r="C2827" s="15"/>
      <c r="D2827" s="15"/>
    </row>
    <row r="2828" spans="3:4" ht="12.75">
      <c r="C2828" s="15"/>
      <c r="D2828" s="15"/>
    </row>
    <row r="2829" spans="3:4" ht="12.75">
      <c r="C2829" s="15"/>
      <c r="D2829" s="15"/>
    </row>
    <row r="2830" spans="3:4" ht="12.75">
      <c r="C2830" s="15"/>
      <c r="D2830" s="15"/>
    </row>
    <row r="2831" spans="3:4" ht="12.75">
      <c r="C2831" s="15"/>
      <c r="D2831" s="15"/>
    </row>
    <row r="2832" spans="3:4" ht="12.75">
      <c r="C2832" s="15"/>
      <c r="D2832" s="15"/>
    </row>
    <row r="2833" spans="3:4" ht="12.75">
      <c r="C2833" s="15"/>
      <c r="D2833" s="15"/>
    </row>
    <row r="2834" spans="3:4" ht="12.75">
      <c r="C2834" s="15"/>
      <c r="D2834" s="15"/>
    </row>
    <row r="2835" spans="3:4" ht="12.75">
      <c r="C2835" s="15"/>
      <c r="D2835" s="15"/>
    </row>
    <row r="2836" spans="3:4" ht="12.75">
      <c r="C2836" s="15"/>
      <c r="D2836" s="15"/>
    </row>
    <row r="2837" spans="3:4" ht="12.75">
      <c r="C2837" s="15"/>
      <c r="D2837" s="15"/>
    </row>
    <row r="2838" spans="3:4" ht="12.75">
      <c r="C2838" s="15"/>
      <c r="D2838" s="15"/>
    </row>
    <row r="2839" spans="3:4" ht="12.75">
      <c r="C2839" s="15"/>
      <c r="D2839" s="15"/>
    </row>
    <row r="2840" spans="3:4" ht="12.75">
      <c r="C2840" s="15"/>
      <c r="D2840" s="15"/>
    </row>
    <row r="2841" spans="3:4" ht="12.75">
      <c r="C2841" s="15"/>
      <c r="D2841" s="15"/>
    </row>
    <row r="2842" spans="3:4" ht="12.75">
      <c r="C2842" s="15"/>
      <c r="D2842" s="15"/>
    </row>
    <row r="2843" spans="3:4" ht="12.75">
      <c r="C2843" s="15"/>
      <c r="D2843" s="15"/>
    </row>
    <row r="2844" spans="3:4" ht="12.75">
      <c r="C2844" s="15"/>
      <c r="D2844" s="15"/>
    </row>
    <row r="2845" spans="3:4" ht="12.75">
      <c r="C2845" s="15"/>
      <c r="D2845" s="15"/>
    </row>
    <row r="2846" spans="3:4" ht="12.75">
      <c r="C2846" s="15"/>
      <c r="D2846" s="15"/>
    </row>
    <row r="2847" spans="3:4" ht="12.75">
      <c r="C2847" s="15"/>
      <c r="D2847" s="15"/>
    </row>
    <row r="2848" spans="3:4" ht="12.75">
      <c r="C2848" s="15"/>
      <c r="D2848" s="15"/>
    </row>
    <row r="2849" spans="3:4" ht="12.75">
      <c r="C2849" s="15"/>
      <c r="D2849" s="15"/>
    </row>
    <row r="2850" spans="3:4" ht="12.75">
      <c r="C2850" s="15"/>
      <c r="D2850" s="15"/>
    </row>
    <row r="2851" spans="3:4" ht="12.75">
      <c r="C2851" s="15"/>
      <c r="D2851" s="15"/>
    </row>
    <row r="2852" spans="3:4" ht="12.75">
      <c r="C2852" s="15"/>
      <c r="D2852" s="15"/>
    </row>
    <row r="2853" spans="3:4" ht="12.75">
      <c r="C2853" s="15"/>
      <c r="D2853" s="15"/>
    </row>
    <row r="2854" spans="3:4" ht="12.75">
      <c r="C2854" s="15"/>
      <c r="D2854" s="15"/>
    </row>
    <row r="2855" spans="3:4" ht="12.75">
      <c r="C2855" s="15"/>
      <c r="D2855" s="15"/>
    </row>
    <row r="2856" spans="3:4" ht="12.75">
      <c r="C2856" s="15"/>
      <c r="D2856" s="15"/>
    </row>
    <row r="2857" spans="3:4" ht="12.75">
      <c r="C2857" s="15"/>
      <c r="D2857" s="15"/>
    </row>
    <row r="2858" spans="3:4" ht="12.75">
      <c r="C2858" s="15"/>
      <c r="D2858" s="15"/>
    </row>
    <row r="2859" spans="3:4" ht="12.75">
      <c r="C2859" s="15"/>
      <c r="D2859" s="15"/>
    </row>
    <row r="2860" spans="3:4" ht="12.75">
      <c r="C2860" s="15"/>
      <c r="D2860" s="15"/>
    </row>
    <row r="2861" spans="3:4" ht="12.75">
      <c r="C2861" s="15"/>
      <c r="D2861" s="15"/>
    </row>
    <row r="2862" spans="3:4" ht="12.75">
      <c r="C2862" s="15"/>
      <c r="D2862" s="15"/>
    </row>
    <row r="2863" spans="3:4" ht="12.75">
      <c r="C2863" s="15"/>
      <c r="D2863" s="15"/>
    </row>
    <row r="2864" spans="3:4" ht="12.75">
      <c r="C2864" s="15"/>
      <c r="D2864" s="15"/>
    </row>
    <row r="2865" spans="3:4" ht="12.75">
      <c r="C2865" s="15"/>
      <c r="D2865" s="15"/>
    </row>
    <row r="2866" spans="3:4" ht="12.75">
      <c r="C2866" s="15"/>
      <c r="D2866" s="15"/>
    </row>
    <row r="2867" spans="3:4" ht="12.75">
      <c r="C2867" s="15"/>
      <c r="D2867" s="15"/>
    </row>
    <row r="2868" spans="3:4" ht="12.75">
      <c r="C2868" s="15"/>
      <c r="D2868" s="15"/>
    </row>
    <row r="2869" spans="3:4" ht="12.75">
      <c r="C2869" s="15"/>
      <c r="D2869" s="15"/>
    </row>
    <row r="2870" spans="3:4" ht="12.75">
      <c r="C2870" s="15"/>
      <c r="D2870" s="15"/>
    </row>
    <row r="2871" spans="3:4" ht="12.75">
      <c r="C2871" s="15"/>
      <c r="D2871" s="15"/>
    </row>
    <row r="2872" spans="3:4" ht="12.75">
      <c r="C2872" s="15"/>
      <c r="D2872" s="15"/>
    </row>
    <row r="2873" spans="3:4" ht="12.75">
      <c r="C2873" s="15"/>
      <c r="D2873" s="15"/>
    </row>
    <row r="2874" spans="3:4" ht="12.75">
      <c r="C2874" s="15"/>
      <c r="D2874" s="15"/>
    </row>
    <row r="2875" spans="3:4" ht="12.75">
      <c r="C2875" s="15"/>
      <c r="D2875" s="15"/>
    </row>
    <row r="2876" spans="3:4" ht="12.75">
      <c r="C2876" s="15"/>
      <c r="D2876" s="15"/>
    </row>
    <row r="2877" spans="3:4" ht="12.75">
      <c r="C2877" s="15"/>
      <c r="D2877" s="15"/>
    </row>
    <row r="2878" spans="3:4" ht="12.75">
      <c r="C2878" s="15"/>
      <c r="D2878" s="15"/>
    </row>
    <row r="2879" spans="3:4" ht="12.75">
      <c r="C2879" s="15"/>
      <c r="D2879" s="15"/>
    </row>
    <row r="2880" spans="3:4" ht="12.75">
      <c r="C2880" s="15"/>
      <c r="D2880" s="15"/>
    </row>
    <row r="2881" spans="3:4" ht="12.75">
      <c r="C2881" s="15"/>
      <c r="D2881" s="15"/>
    </row>
    <row r="2882" spans="3:4" ht="12.75">
      <c r="C2882" s="15"/>
      <c r="D2882" s="15"/>
    </row>
    <row r="2883" spans="3:4" ht="12.75">
      <c r="C2883" s="15"/>
      <c r="D2883" s="15"/>
    </row>
    <row r="2884" spans="3:4" ht="12.75">
      <c r="C2884" s="15"/>
      <c r="D2884" s="15"/>
    </row>
    <row r="2885" spans="3:4" ht="12.75">
      <c r="C2885" s="15"/>
      <c r="D2885" s="15"/>
    </row>
    <row r="2886" spans="3:4" ht="12.75">
      <c r="C2886" s="15"/>
      <c r="D2886" s="15"/>
    </row>
    <row r="2887" spans="3:4" ht="12.75">
      <c r="C2887" s="15"/>
      <c r="D2887" s="15"/>
    </row>
    <row r="2888" spans="3:4" ht="12.75">
      <c r="C2888" s="15"/>
      <c r="D2888" s="15"/>
    </row>
    <row r="2889" spans="3:4" ht="12.75">
      <c r="C2889" s="15"/>
      <c r="D2889" s="15"/>
    </row>
    <row r="2890" spans="3:4" ht="12.75">
      <c r="C2890" s="15"/>
      <c r="D2890" s="15"/>
    </row>
    <row r="2891" spans="3:4" ht="12.75">
      <c r="C2891" s="15"/>
      <c r="D2891" s="15"/>
    </row>
    <row r="2892" spans="3:4" ht="12.75">
      <c r="C2892" s="15"/>
      <c r="D2892" s="15"/>
    </row>
    <row r="2893" spans="3:4" ht="12.75">
      <c r="C2893" s="15"/>
      <c r="D2893" s="15"/>
    </row>
    <row r="2894" spans="3:4" ht="12.75">
      <c r="C2894" s="15"/>
      <c r="D2894" s="15"/>
    </row>
    <row r="2895" spans="3:4" ht="12.75">
      <c r="C2895" s="15"/>
      <c r="D2895" s="15"/>
    </row>
    <row r="2896" spans="3:4" ht="12.75">
      <c r="C2896" s="15"/>
      <c r="D2896" s="15"/>
    </row>
    <row r="2897" spans="3:4" ht="12.75">
      <c r="C2897" s="15"/>
      <c r="D2897" s="15"/>
    </row>
    <row r="2898" spans="3:4" ht="12.75">
      <c r="C2898" s="15"/>
      <c r="D2898" s="15"/>
    </row>
    <row r="2899" spans="3:4" ht="12.75">
      <c r="C2899" s="15"/>
      <c r="D2899" s="15"/>
    </row>
    <row r="2900" spans="3:4" ht="12.75">
      <c r="C2900" s="15"/>
      <c r="D2900" s="15"/>
    </row>
    <row r="2901" spans="3:4" ht="12.75">
      <c r="C2901" s="15"/>
      <c r="D2901" s="15"/>
    </row>
    <row r="2902" spans="3:4" ht="12.75">
      <c r="C2902" s="15"/>
      <c r="D2902" s="15"/>
    </row>
    <row r="2903" spans="3:4" ht="12.75">
      <c r="C2903" s="15"/>
      <c r="D2903" s="15"/>
    </row>
    <row r="2904" spans="3:4" ht="12.75">
      <c r="C2904" s="15"/>
      <c r="D2904" s="15"/>
    </row>
    <row r="2905" spans="3:4" ht="12.75">
      <c r="C2905" s="15"/>
      <c r="D2905" s="15"/>
    </row>
    <row r="2906" spans="3:4" ht="12.75">
      <c r="C2906" s="15"/>
      <c r="D2906" s="15"/>
    </row>
    <row r="2907" spans="3:4" ht="12.75">
      <c r="C2907" s="15"/>
      <c r="D2907" s="15"/>
    </row>
    <row r="2908" spans="3:4" ht="12.75">
      <c r="C2908" s="15"/>
      <c r="D2908" s="15"/>
    </row>
    <row r="2909" spans="3:4" ht="12.75">
      <c r="C2909" s="15"/>
      <c r="D2909" s="15"/>
    </row>
    <row r="2910" spans="3:4" ht="12.75">
      <c r="C2910" s="15"/>
      <c r="D2910" s="15"/>
    </row>
    <row r="2911" spans="3:4" ht="12.75">
      <c r="C2911" s="15"/>
      <c r="D2911" s="15"/>
    </row>
    <row r="2912" spans="3:4" ht="12.75">
      <c r="C2912" s="15"/>
      <c r="D2912" s="15"/>
    </row>
    <row r="2913" spans="3:4" ht="12.75">
      <c r="C2913" s="15"/>
      <c r="D2913" s="15"/>
    </row>
    <row r="2914" spans="3:4" ht="12.75">
      <c r="C2914" s="15"/>
      <c r="D2914" s="15"/>
    </row>
    <row r="2915" spans="3:4" ht="12.75">
      <c r="C2915" s="15"/>
      <c r="D2915" s="15"/>
    </row>
    <row r="2916" spans="3:4" ht="12.75">
      <c r="C2916" s="15"/>
      <c r="D2916" s="15"/>
    </row>
    <row r="2917" spans="3:4" ht="12.75">
      <c r="C2917" s="15"/>
      <c r="D2917" s="15"/>
    </row>
    <row r="2918" spans="3:4" ht="12.75">
      <c r="C2918" s="15"/>
      <c r="D2918" s="15"/>
    </row>
    <row r="2919" spans="3:4" ht="12.75">
      <c r="C2919" s="15"/>
      <c r="D2919" s="15"/>
    </row>
    <row r="2920" spans="3:4" ht="12.75">
      <c r="C2920" s="15"/>
      <c r="D2920" s="15"/>
    </row>
    <row r="2921" spans="3:4" ht="12.75">
      <c r="C2921" s="15"/>
      <c r="D2921" s="15"/>
    </row>
    <row r="2922" spans="3:4" ht="12.75">
      <c r="C2922" s="15"/>
      <c r="D2922" s="15"/>
    </row>
    <row r="2923" spans="3:4" ht="12.75">
      <c r="C2923" s="15"/>
      <c r="D2923" s="15"/>
    </row>
    <row r="2924" spans="3:4" ht="12.75">
      <c r="C2924" s="15"/>
      <c r="D2924" s="15"/>
    </row>
    <row r="2925" spans="3:4" ht="12.75">
      <c r="C2925" s="15"/>
      <c r="D2925" s="15"/>
    </row>
    <row r="2926" spans="3:4" ht="12.75">
      <c r="C2926" s="15"/>
      <c r="D2926" s="15"/>
    </row>
    <row r="2927" spans="3:4" ht="12.75">
      <c r="C2927" s="15"/>
      <c r="D2927" s="15"/>
    </row>
    <row r="2928" spans="3:4" ht="12.75">
      <c r="C2928" s="15"/>
      <c r="D2928" s="15"/>
    </row>
    <row r="2929" spans="3:4" ht="12.75">
      <c r="C2929" s="15"/>
      <c r="D2929" s="15"/>
    </row>
    <row r="2930" spans="3:4" ht="12.75">
      <c r="C2930" s="15"/>
      <c r="D2930" s="15"/>
    </row>
    <row r="2931" spans="3:4" ht="12.75">
      <c r="C2931" s="15"/>
      <c r="D2931" s="15"/>
    </row>
    <row r="2932" spans="3:4" ht="12.75">
      <c r="C2932" s="15"/>
      <c r="D2932" s="15"/>
    </row>
    <row r="2933" spans="3:4" ht="12.75">
      <c r="C2933" s="15"/>
      <c r="D2933" s="15"/>
    </row>
    <row r="2934" spans="3:4" ht="12.75">
      <c r="C2934" s="15"/>
      <c r="D2934" s="15"/>
    </row>
    <row r="2935" spans="3:4" ht="12.75">
      <c r="C2935" s="15"/>
      <c r="D2935" s="15"/>
    </row>
    <row r="2936" spans="3:4" ht="12.75">
      <c r="C2936" s="15"/>
      <c r="D2936" s="15"/>
    </row>
    <row r="2937" spans="3:4" ht="12.75">
      <c r="C2937" s="15"/>
      <c r="D2937" s="15"/>
    </row>
    <row r="2938" spans="3:4" ht="12.75">
      <c r="C2938" s="15"/>
      <c r="D2938" s="15"/>
    </row>
    <row r="2939" spans="3:4" ht="12.75">
      <c r="C2939" s="15"/>
      <c r="D2939" s="15"/>
    </row>
    <row r="2940" spans="3:4" ht="12.75">
      <c r="C2940" s="15"/>
      <c r="D2940" s="15"/>
    </row>
    <row r="2941" spans="3:4" ht="12.75">
      <c r="C2941" s="15"/>
      <c r="D2941" s="15"/>
    </row>
    <row r="2942" spans="3:4" ht="12.75">
      <c r="C2942" s="15"/>
      <c r="D2942" s="15"/>
    </row>
    <row r="2943" spans="3:4" ht="12.75">
      <c r="C2943" s="15"/>
      <c r="D2943" s="15"/>
    </row>
    <row r="2944" spans="3:4" ht="12.75">
      <c r="C2944" s="15"/>
      <c r="D2944" s="15"/>
    </row>
    <row r="2945" spans="3:4" ht="12.75">
      <c r="C2945" s="15"/>
      <c r="D2945" s="15"/>
    </row>
    <row r="2946" spans="3:4" ht="12.75">
      <c r="C2946" s="15"/>
      <c r="D2946" s="15"/>
    </row>
    <row r="2947" spans="3:4" ht="12.75">
      <c r="C2947" s="15"/>
      <c r="D2947" s="15"/>
    </row>
    <row r="2948" spans="3:4" ht="12.75">
      <c r="C2948" s="15"/>
      <c r="D2948" s="15"/>
    </row>
    <row r="2949" spans="3:4" ht="12.75">
      <c r="C2949" s="15"/>
      <c r="D2949" s="15"/>
    </row>
    <row r="2950" spans="3:4" ht="12.75">
      <c r="C2950" s="15"/>
      <c r="D2950" s="15"/>
    </row>
    <row r="2951" spans="3:4" ht="12.75">
      <c r="C2951" s="15"/>
      <c r="D2951" s="15"/>
    </row>
    <row r="2952" spans="3:4" ht="12.75">
      <c r="C2952" s="15"/>
      <c r="D2952" s="15"/>
    </row>
    <row r="2953" spans="3:4" ht="12.75">
      <c r="C2953" s="15"/>
      <c r="D2953" s="15"/>
    </row>
    <row r="2954" spans="3:4" ht="12.75">
      <c r="C2954" s="15"/>
      <c r="D2954" s="15"/>
    </row>
    <row r="2955" spans="3:4" ht="12.75">
      <c r="C2955" s="15"/>
      <c r="D2955" s="15"/>
    </row>
    <row r="2956" spans="3:4" ht="12.75">
      <c r="C2956" s="15"/>
      <c r="D2956" s="15"/>
    </row>
    <row r="2957" spans="3:4" ht="12.75">
      <c r="C2957" s="15"/>
      <c r="D2957" s="15"/>
    </row>
    <row r="2958" spans="3:4" ht="12.75">
      <c r="C2958" s="15"/>
      <c r="D2958" s="15"/>
    </row>
    <row r="2959" spans="3:4" ht="12.75">
      <c r="C2959" s="15"/>
      <c r="D2959" s="15"/>
    </row>
    <row r="2960" spans="3:4" ht="12.75">
      <c r="C2960" s="15"/>
      <c r="D2960" s="15"/>
    </row>
    <row r="2961" spans="3:4" ht="12.75">
      <c r="C2961" s="15"/>
      <c r="D2961" s="15"/>
    </row>
    <row r="2962" spans="3:4" ht="12.75">
      <c r="C2962" s="15"/>
      <c r="D2962" s="15"/>
    </row>
  </sheetData>
  <sheetProtection/>
  <hyperlinks>
    <hyperlink ref="H64369" r:id="rId1" display="http://vsolj.cetus-net.org/bulletin.html"/>
    <hyperlink ref="H64362" r:id="rId2" display="https://www.aavso.org/ejaavso"/>
    <hyperlink ref="AP513" r:id="rId3" display="http://cdsbib.u-strasbg.fr/cgi-bin/cdsbib?1990RMxAA..21..381G"/>
    <hyperlink ref="AP517" r:id="rId4" display="http://cdsbib.u-strasbg.fr/cgi-bin/cdsbib?1990RMxAA..21..381G"/>
    <hyperlink ref="AP516" r:id="rId5" display="http://cdsbib.u-strasbg.fr/cgi-bin/cdsbib?1990RMxAA..21..381G"/>
    <hyperlink ref="AP497" r:id="rId6" display="http://cdsbib.u-strasbg.fr/cgi-bin/cdsbib?1990RMxAA..21..381G"/>
    <hyperlink ref="I64369" r:id="rId7" display="http://vsolj.cetus-net.org/bulletin.html"/>
    <hyperlink ref="AQ653" r:id="rId8" display="http://cdsbib.u-strasbg.fr/cgi-bin/cdsbib?1990RMxAA..21..381G"/>
    <hyperlink ref="AQ55419" r:id="rId9" display="http://cdsbib.u-strasbg.fr/cgi-bin/cdsbib?1990RMxAA..21..381G"/>
    <hyperlink ref="AQ654" r:id="rId10" display="http://cdsbib.u-strasbg.fr/cgi-bin/cdsbib?1990RMxAA..21..381G"/>
    <hyperlink ref="H64366" r:id="rId11" display="https://www.aavso.org/ejaavso"/>
    <hyperlink ref="H1539" r:id="rId12" display="http://vsolj.cetus-net.org/bulletin.html"/>
    <hyperlink ref="AP2783" r:id="rId13" display="http://cdsbib.u-strasbg.fr/cgi-bin/cdsbib?1990RMxAA..21..381G"/>
    <hyperlink ref="AP2786" r:id="rId14" display="http://cdsbib.u-strasbg.fr/cgi-bin/cdsbib?1990RMxAA..21..381G"/>
    <hyperlink ref="AP2784" r:id="rId15" display="http://cdsbib.u-strasbg.fr/cgi-bin/cdsbib?1990RMxAA..21..381G"/>
    <hyperlink ref="AP2768" r:id="rId16" display="http://cdsbib.u-strasbg.fr/cgi-bin/cdsbib?1990RMxAA..21..381G"/>
    <hyperlink ref="I1539" r:id="rId17" display="http://vsolj.cetus-net.org/bulletin.html"/>
    <hyperlink ref="AQ2997" r:id="rId18" display="http://cdsbib.u-strasbg.fr/cgi-bin/cdsbib?1990RMxAA..21..381G"/>
    <hyperlink ref="AQ65234" r:id="rId19" display="http://cdsbib.u-strasbg.fr/cgi-bin/cdsbib?1990RMxAA..21..381G"/>
    <hyperlink ref="AQ3001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8"/>
  <sheetViews>
    <sheetView zoomScalePageLayoutView="0" workbookViewId="0" topLeftCell="A136">
      <selection activeCell="A11" sqref="A11:IV448"/>
    </sheetView>
  </sheetViews>
  <sheetFormatPr defaultColWidth="9.140625" defaultRowHeight="12.75"/>
  <cols>
    <col min="1" max="1" width="19.7109375" style="15" customWidth="1"/>
    <col min="2" max="2" width="4.421875" style="20" customWidth="1"/>
    <col min="3" max="3" width="12.7109375" style="15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5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43" t="s">
        <v>76</v>
      </c>
      <c r="I1" s="44" t="s">
        <v>77</v>
      </c>
      <c r="J1" s="45" t="s">
        <v>78</v>
      </c>
    </row>
    <row r="2" spans="9:10" ht="12.75">
      <c r="I2" s="46" t="s">
        <v>79</v>
      </c>
      <c r="J2" s="47" t="s">
        <v>71</v>
      </c>
    </row>
    <row r="3" spans="1:10" ht="12.75">
      <c r="A3" s="48" t="s">
        <v>80</v>
      </c>
      <c r="I3" s="46" t="s">
        <v>81</v>
      </c>
      <c r="J3" s="47" t="s">
        <v>82</v>
      </c>
    </row>
    <row r="4" spans="9:10" ht="12.75">
      <c r="I4" s="46" t="s">
        <v>83</v>
      </c>
      <c r="J4" s="47" t="s">
        <v>82</v>
      </c>
    </row>
    <row r="5" spans="9:10" ht="13.5" thickBot="1">
      <c r="I5" s="49" t="s">
        <v>84</v>
      </c>
      <c r="J5" s="50" t="s">
        <v>85</v>
      </c>
    </row>
    <row r="10" ht="13.5" thickBot="1"/>
    <row r="11" spans="1:16" ht="12.75" customHeight="1" thickBot="1">
      <c r="A11" s="15" t="str">
        <f aca="true" t="shared" si="0" ref="A11:A42">P11</f>
        <v> AJ 69.316 </v>
      </c>
      <c r="B11" s="23" t="str">
        <f aca="true" t="shared" si="1" ref="B11:B42">IF(H11=INT(H11),"I","II")</f>
        <v>I</v>
      </c>
      <c r="C11" s="15">
        <f aca="true" t="shared" si="2" ref="C11:C42">1*G11</f>
        <v>34503.735</v>
      </c>
      <c r="D11" s="20" t="str">
        <f aca="true" t="shared" si="3" ref="D11:D42">VLOOKUP(F11,I$1:J$5,2,FALSE)</f>
        <v>PE</v>
      </c>
      <c r="E11" s="51">
        <f>VLOOKUP(C11,A!C$21:E$973,3,FALSE)</f>
        <v>5363.994990292169</v>
      </c>
      <c r="F11" s="23" t="str">
        <f>LEFT(M11,1)</f>
        <v>E</v>
      </c>
      <c r="G11" s="20" t="str">
        <f aca="true" t="shared" si="4" ref="G11:G42">MID(I11,3,LEN(I11)-3)</f>
        <v>34503.735</v>
      </c>
      <c r="H11" s="15">
        <f aca="true" t="shared" si="5" ref="H11:H42">1*K11</f>
        <v>5364</v>
      </c>
      <c r="I11" s="52" t="s">
        <v>319</v>
      </c>
      <c r="J11" s="53" t="s">
        <v>320</v>
      </c>
      <c r="K11" s="52">
        <v>5364</v>
      </c>
      <c r="L11" s="52" t="s">
        <v>321</v>
      </c>
      <c r="M11" s="53" t="s">
        <v>306</v>
      </c>
      <c r="N11" s="53" t="s">
        <v>68</v>
      </c>
      <c r="O11" s="54" t="s">
        <v>322</v>
      </c>
      <c r="P11" s="54" t="s">
        <v>323</v>
      </c>
    </row>
    <row r="12" spans="1:16" ht="12.75" customHeight="1" thickBot="1">
      <c r="A12" s="15" t="str">
        <f t="shared" si="0"/>
        <v>IBVS 111 </v>
      </c>
      <c r="B12" s="23" t="str">
        <f t="shared" si="1"/>
        <v>I</v>
      </c>
      <c r="C12" s="15">
        <f t="shared" si="2"/>
        <v>38931.752</v>
      </c>
      <c r="D12" s="20" t="str">
        <f t="shared" si="3"/>
        <v>vis</v>
      </c>
      <c r="E12" s="51">
        <f>VLOOKUP(C12,A!C$21:E$973,3,FALSE)</f>
        <v>6472.993302432271</v>
      </c>
      <c r="F12" s="23" t="str">
        <f>LEFT(M12,1)</f>
        <v>V</v>
      </c>
      <c r="G12" s="20" t="str">
        <f t="shared" si="4"/>
        <v>38931.752</v>
      </c>
      <c r="H12" s="15">
        <f t="shared" si="5"/>
        <v>6473</v>
      </c>
      <c r="I12" s="52" t="s">
        <v>333</v>
      </c>
      <c r="J12" s="53" t="s">
        <v>334</v>
      </c>
      <c r="K12" s="52">
        <v>6473</v>
      </c>
      <c r="L12" s="52" t="s">
        <v>335</v>
      </c>
      <c r="M12" s="53" t="s">
        <v>91</v>
      </c>
      <c r="N12" s="53"/>
      <c r="O12" s="54" t="s">
        <v>336</v>
      </c>
      <c r="P12" s="55" t="s">
        <v>337</v>
      </c>
    </row>
    <row r="13" spans="1:16" ht="12.75" customHeight="1" thickBot="1">
      <c r="A13" s="15" t="str">
        <f t="shared" si="0"/>
        <v>IBVS 111 </v>
      </c>
      <c r="B13" s="23" t="str">
        <f t="shared" si="1"/>
        <v>I</v>
      </c>
      <c r="C13" s="15">
        <f t="shared" si="2"/>
        <v>38967.68</v>
      </c>
      <c r="D13" s="20" t="str">
        <f t="shared" si="3"/>
        <v>vis</v>
      </c>
      <c r="E13" s="51">
        <f>VLOOKUP(C13,A!C$21:E$973,3,FALSE)</f>
        <v>6481.991481833697</v>
      </c>
      <c r="F13" s="23" t="s">
        <v>84</v>
      </c>
      <c r="G13" s="20" t="str">
        <f t="shared" si="4"/>
        <v>38967.680</v>
      </c>
      <c r="H13" s="15">
        <f t="shared" si="5"/>
        <v>6482</v>
      </c>
      <c r="I13" s="52" t="s">
        <v>338</v>
      </c>
      <c r="J13" s="53" t="s">
        <v>339</v>
      </c>
      <c r="K13" s="52">
        <v>6482</v>
      </c>
      <c r="L13" s="52" t="s">
        <v>340</v>
      </c>
      <c r="M13" s="53" t="s">
        <v>91</v>
      </c>
      <c r="N13" s="53"/>
      <c r="O13" s="54" t="s">
        <v>336</v>
      </c>
      <c r="P13" s="55" t="s">
        <v>337</v>
      </c>
    </row>
    <row r="14" spans="1:16" ht="12.75" customHeight="1" thickBot="1">
      <c r="A14" s="15" t="str">
        <f t="shared" si="0"/>
        <v>IBVS 111 </v>
      </c>
      <c r="B14" s="23" t="str">
        <f t="shared" si="1"/>
        <v>I</v>
      </c>
      <c r="C14" s="15">
        <f t="shared" si="2"/>
        <v>38971.684</v>
      </c>
      <c r="D14" s="20" t="str">
        <f t="shared" si="3"/>
        <v>vis</v>
      </c>
      <c r="E14" s="51">
        <f>VLOOKUP(C14,A!C$21:E$973,3,FALSE)</f>
        <v>6482.994284948909</v>
      </c>
      <c r="F14" s="23" t="s">
        <v>84</v>
      </c>
      <c r="G14" s="20" t="str">
        <f t="shared" si="4"/>
        <v>38971.684</v>
      </c>
      <c r="H14" s="15">
        <f t="shared" si="5"/>
        <v>6483</v>
      </c>
      <c r="I14" s="52" t="s">
        <v>341</v>
      </c>
      <c r="J14" s="53" t="s">
        <v>342</v>
      </c>
      <c r="K14" s="52">
        <v>6483</v>
      </c>
      <c r="L14" s="52" t="s">
        <v>343</v>
      </c>
      <c r="M14" s="53" t="s">
        <v>91</v>
      </c>
      <c r="N14" s="53"/>
      <c r="O14" s="54" t="s">
        <v>336</v>
      </c>
      <c r="P14" s="55" t="s">
        <v>337</v>
      </c>
    </row>
    <row r="15" spans="1:16" ht="12.75" customHeight="1" thickBot="1">
      <c r="A15" s="15" t="str">
        <f t="shared" si="0"/>
        <v>IBVS 530 </v>
      </c>
      <c r="B15" s="23" t="str">
        <f t="shared" si="1"/>
        <v>I</v>
      </c>
      <c r="C15" s="15">
        <f t="shared" si="2"/>
        <v>40740.4884</v>
      </c>
      <c r="D15" s="20" t="str">
        <f t="shared" si="3"/>
        <v>vis</v>
      </c>
      <c r="E15" s="51">
        <f>VLOOKUP(C15,A!C$21:E$973,3,FALSE)</f>
        <v>6925.991927935823</v>
      </c>
      <c r="F15" s="23" t="s">
        <v>84</v>
      </c>
      <c r="G15" s="20" t="str">
        <f t="shared" si="4"/>
        <v>40740.4884</v>
      </c>
      <c r="H15" s="15">
        <f t="shared" si="5"/>
        <v>6926</v>
      </c>
      <c r="I15" s="52" t="s">
        <v>344</v>
      </c>
      <c r="J15" s="53" t="s">
        <v>345</v>
      </c>
      <c r="K15" s="52">
        <v>6926</v>
      </c>
      <c r="L15" s="52" t="s">
        <v>346</v>
      </c>
      <c r="M15" s="53" t="s">
        <v>306</v>
      </c>
      <c r="N15" s="53" t="s">
        <v>68</v>
      </c>
      <c r="O15" s="54" t="s">
        <v>347</v>
      </c>
      <c r="P15" s="55" t="s">
        <v>348</v>
      </c>
    </row>
    <row r="16" spans="1:16" ht="12.75" customHeight="1" thickBot="1">
      <c r="A16" s="15" t="str">
        <f t="shared" si="0"/>
        <v>IBVS 530 </v>
      </c>
      <c r="B16" s="23" t="str">
        <f t="shared" si="1"/>
        <v>I</v>
      </c>
      <c r="C16" s="15">
        <f t="shared" si="2"/>
        <v>40752.4671</v>
      </c>
      <c r="D16" s="20" t="str">
        <f t="shared" si="3"/>
        <v>vis</v>
      </c>
      <c r="E16" s="51">
        <f>VLOOKUP(C16,A!C$21:E$973,3,FALSE)</f>
        <v>6928.991997285519</v>
      </c>
      <c r="F16" s="23" t="s">
        <v>84</v>
      </c>
      <c r="G16" s="20" t="str">
        <f t="shared" si="4"/>
        <v>40752.4671</v>
      </c>
      <c r="H16" s="15">
        <f t="shared" si="5"/>
        <v>6929</v>
      </c>
      <c r="I16" s="52" t="s">
        <v>349</v>
      </c>
      <c r="J16" s="53" t="s">
        <v>350</v>
      </c>
      <c r="K16" s="52">
        <v>6929</v>
      </c>
      <c r="L16" s="52" t="s">
        <v>351</v>
      </c>
      <c r="M16" s="53" t="s">
        <v>306</v>
      </c>
      <c r="N16" s="53" t="s">
        <v>68</v>
      </c>
      <c r="O16" s="54" t="s">
        <v>347</v>
      </c>
      <c r="P16" s="55" t="s">
        <v>348</v>
      </c>
    </row>
    <row r="17" spans="1:16" ht="12.75" customHeight="1" thickBot="1">
      <c r="A17" s="15" t="str">
        <f t="shared" si="0"/>
        <v>IBVS 530 </v>
      </c>
      <c r="B17" s="23" t="str">
        <f t="shared" si="1"/>
        <v>I</v>
      </c>
      <c r="C17" s="15">
        <f t="shared" si="2"/>
        <v>40772.4314</v>
      </c>
      <c r="D17" s="20" t="str">
        <f t="shared" si="3"/>
        <v>vis</v>
      </c>
      <c r="E17" s="51">
        <f>VLOOKUP(C17,A!C$21:E$973,3,FALSE)</f>
        <v>6933.992062778279</v>
      </c>
      <c r="F17" s="23" t="s">
        <v>84</v>
      </c>
      <c r="G17" s="20" t="str">
        <f t="shared" si="4"/>
        <v>40772.4314</v>
      </c>
      <c r="H17" s="15">
        <f t="shared" si="5"/>
        <v>6934</v>
      </c>
      <c r="I17" s="52" t="s">
        <v>352</v>
      </c>
      <c r="J17" s="53" t="s">
        <v>353</v>
      </c>
      <c r="K17" s="52">
        <v>6934</v>
      </c>
      <c r="L17" s="52" t="s">
        <v>354</v>
      </c>
      <c r="M17" s="53" t="s">
        <v>306</v>
      </c>
      <c r="N17" s="53" t="s">
        <v>68</v>
      </c>
      <c r="O17" s="54" t="s">
        <v>355</v>
      </c>
      <c r="P17" s="55" t="s">
        <v>348</v>
      </c>
    </row>
    <row r="18" spans="1:16" ht="12.75" customHeight="1" thickBot="1">
      <c r="A18" s="15" t="str">
        <f t="shared" si="0"/>
        <v>IBVS 530 </v>
      </c>
      <c r="B18" s="23" t="str">
        <f t="shared" si="1"/>
        <v>I</v>
      </c>
      <c r="C18" s="15">
        <f t="shared" si="2"/>
        <v>40816.3533</v>
      </c>
      <c r="D18" s="20" t="str">
        <f t="shared" si="3"/>
        <v>vis</v>
      </c>
      <c r="E18" s="51">
        <f>VLOOKUP(C18,A!C$21:E$973,3,FALSE)</f>
        <v>6944.992317060499</v>
      </c>
      <c r="F18" s="23" t="s">
        <v>84</v>
      </c>
      <c r="G18" s="20" t="str">
        <f t="shared" si="4"/>
        <v>40816.3533</v>
      </c>
      <c r="H18" s="15">
        <f t="shared" si="5"/>
        <v>6945</v>
      </c>
      <c r="I18" s="52" t="s">
        <v>356</v>
      </c>
      <c r="J18" s="53" t="s">
        <v>357</v>
      </c>
      <c r="K18" s="52">
        <v>6945</v>
      </c>
      <c r="L18" s="52" t="s">
        <v>358</v>
      </c>
      <c r="M18" s="53" t="s">
        <v>306</v>
      </c>
      <c r="N18" s="53" t="s">
        <v>68</v>
      </c>
      <c r="O18" s="54" t="s">
        <v>355</v>
      </c>
      <c r="P18" s="55" t="s">
        <v>348</v>
      </c>
    </row>
    <row r="19" spans="1:16" ht="12.75" customHeight="1" thickBot="1">
      <c r="A19" s="15" t="str">
        <f t="shared" si="0"/>
        <v>IBVS 530 </v>
      </c>
      <c r="B19" s="23" t="str">
        <f t="shared" si="1"/>
        <v>I</v>
      </c>
      <c r="C19" s="15">
        <f t="shared" si="2"/>
        <v>40832.3241</v>
      </c>
      <c r="D19" s="20" t="str">
        <f t="shared" si="3"/>
        <v>vis</v>
      </c>
      <c r="E19" s="51">
        <f>VLOOKUP(C19,A!C$21:E$973,3,FALSE)</f>
        <v>6948.992209166496</v>
      </c>
      <c r="F19" s="23" t="s">
        <v>84</v>
      </c>
      <c r="G19" s="20" t="str">
        <f t="shared" si="4"/>
        <v>40832.3241</v>
      </c>
      <c r="H19" s="15">
        <f t="shared" si="5"/>
        <v>6949</v>
      </c>
      <c r="I19" s="52" t="s">
        <v>359</v>
      </c>
      <c r="J19" s="53" t="s">
        <v>360</v>
      </c>
      <c r="K19" s="52">
        <v>6949</v>
      </c>
      <c r="L19" s="52" t="s">
        <v>361</v>
      </c>
      <c r="M19" s="53" t="s">
        <v>306</v>
      </c>
      <c r="N19" s="53" t="s">
        <v>68</v>
      </c>
      <c r="O19" s="54" t="s">
        <v>362</v>
      </c>
      <c r="P19" s="55" t="s">
        <v>348</v>
      </c>
    </row>
    <row r="20" spans="1:16" ht="12.75" customHeight="1" thickBot="1">
      <c r="A20" s="15" t="str">
        <f t="shared" si="0"/>
        <v>IBVS 844 </v>
      </c>
      <c r="B20" s="23" t="str">
        <f t="shared" si="1"/>
        <v>I</v>
      </c>
      <c r="C20" s="15">
        <f t="shared" si="2"/>
        <v>41111.8211</v>
      </c>
      <c r="D20" s="20" t="str">
        <f t="shared" si="3"/>
        <v>vis</v>
      </c>
      <c r="E20" s="51">
        <f>VLOOKUP(C20,A!C$21:E$973,3,FALSE)</f>
        <v>7018.992324624098</v>
      </c>
      <c r="F20" s="23" t="s">
        <v>84</v>
      </c>
      <c r="G20" s="20" t="str">
        <f t="shared" si="4"/>
        <v>41111.8211</v>
      </c>
      <c r="H20" s="15">
        <f t="shared" si="5"/>
        <v>7019</v>
      </c>
      <c r="I20" s="52" t="s">
        <v>363</v>
      </c>
      <c r="J20" s="53" t="s">
        <v>364</v>
      </c>
      <c r="K20" s="52">
        <v>7019</v>
      </c>
      <c r="L20" s="52" t="s">
        <v>365</v>
      </c>
      <c r="M20" s="53" t="s">
        <v>306</v>
      </c>
      <c r="N20" s="53" t="s">
        <v>68</v>
      </c>
      <c r="O20" s="54" t="s">
        <v>366</v>
      </c>
      <c r="P20" s="55" t="s">
        <v>367</v>
      </c>
    </row>
    <row r="21" spans="1:16" ht="12.75" customHeight="1" thickBot="1">
      <c r="A21" s="15" t="str">
        <f t="shared" si="0"/>
        <v> BBS 9 </v>
      </c>
      <c r="B21" s="23" t="str">
        <f t="shared" si="1"/>
        <v>I</v>
      </c>
      <c r="C21" s="15">
        <f t="shared" si="2"/>
        <v>41794.596</v>
      </c>
      <c r="D21" s="20" t="str">
        <f t="shared" si="3"/>
        <v>vis</v>
      </c>
      <c r="E21" s="51">
        <f>VLOOKUP(C21,A!C$21:E$973,3,FALSE)</f>
        <v>7189.993522603154</v>
      </c>
      <c r="F21" s="23" t="s">
        <v>84</v>
      </c>
      <c r="G21" s="20" t="str">
        <f t="shared" si="4"/>
        <v>41794.596</v>
      </c>
      <c r="H21" s="15">
        <f t="shared" si="5"/>
        <v>7190</v>
      </c>
      <c r="I21" s="52" t="s">
        <v>368</v>
      </c>
      <c r="J21" s="53" t="s">
        <v>369</v>
      </c>
      <c r="K21" s="52">
        <v>7190</v>
      </c>
      <c r="L21" s="52" t="s">
        <v>370</v>
      </c>
      <c r="M21" s="53" t="s">
        <v>91</v>
      </c>
      <c r="N21" s="53"/>
      <c r="O21" s="54" t="s">
        <v>371</v>
      </c>
      <c r="P21" s="54" t="s">
        <v>372</v>
      </c>
    </row>
    <row r="22" spans="1:16" ht="12.75" customHeight="1" thickBot="1">
      <c r="A22" s="15" t="str">
        <f t="shared" si="0"/>
        <v> BBS 9 </v>
      </c>
      <c r="B22" s="23" t="str">
        <f t="shared" si="1"/>
        <v>I</v>
      </c>
      <c r="C22" s="15">
        <f t="shared" si="2"/>
        <v>41806.561</v>
      </c>
      <c r="D22" s="20" t="str">
        <f t="shared" si="3"/>
        <v>vis</v>
      </c>
      <c r="E22" s="51">
        <f>VLOOKUP(C22,A!C$21:E$973,3,FALSE)</f>
        <v>7192.990160783351</v>
      </c>
      <c r="F22" s="23" t="s">
        <v>84</v>
      </c>
      <c r="G22" s="20" t="str">
        <f t="shared" si="4"/>
        <v>41806.561</v>
      </c>
      <c r="H22" s="15">
        <f t="shared" si="5"/>
        <v>7193</v>
      </c>
      <c r="I22" s="52" t="s">
        <v>373</v>
      </c>
      <c r="J22" s="53" t="s">
        <v>374</v>
      </c>
      <c r="K22" s="52">
        <v>7193</v>
      </c>
      <c r="L22" s="52" t="s">
        <v>375</v>
      </c>
      <c r="M22" s="53" t="s">
        <v>91</v>
      </c>
      <c r="N22" s="53"/>
      <c r="O22" s="54" t="s">
        <v>371</v>
      </c>
      <c r="P22" s="54" t="s">
        <v>372</v>
      </c>
    </row>
    <row r="23" spans="1:16" ht="12.75" customHeight="1" thickBot="1">
      <c r="A23" s="15" t="str">
        <f t="shared" si="0"/>
        <v> BBS 9 </v>
      </c>
      <c r="B23" s="23" t="str">
        <f t="shared" si="1"/>
        <v>I</v>
      </c>
      <c r="C23" s="15">
        <f t="shared" si="2"/>
        <v>41814.551</v>
      </c>
      <c r="D23" s="20" t="str">
        <f t="shared" si="3"/>
        <v>vis</v>
      </c>
      <c r="E23" s="51">
        <f>VLOOKUP(C23,A!C$21:E$973,3,FALSE)</f>
        <v>7194.99125890786</v>
      </c>
      <c r="F23" s="23" t="s">
        <v>84</v>
      </c>
      <c r="G23" s="20" t="str">
        <f t="shared" si="4"/>
        <v>41814.551</v>
      </c>
      <c r="H23" s="15">
        <f t="shared" si="5"/>
        <v>7195</v>
      </c>
      <c r="I23" s="52" t="s">
        <v>376</v>
      </c>
      <c r="J23" s="53" t="s">
        <v>377</v>
      </c>
      <c r="K23" s="52">
        <v>7195</v>
      </c>
      <c r="L23" s="52" t="s">
        <v>378</v>
      </c>
      <c r="M23" s="53" t="s">
        <v>91</v>
      </c>
      <c r="N23" s="53"/>
      <c r="O23" s="54" t="s">
        <v>371</v>
      </c>
      <c r="P23" s="54" t="s">
        <v>372</v>
      </c>
    </row>
    <row r="24" spans="1:16" ht="12.75" customHeight="1" thickBot="1">
      <c r="A24" s="15" t="str">
        <f t="shared" si="0"/>
        <v> BBS 9 </v>
      </c>
      <c r="B24" s="23" t="str">
        <f t="shared" si="1"/>
        <v>I</v>
      </c>
      <c r="C24" s="15">
        <f t="shared" si="2"/>
        <v>41830.522</v>
      </c>
      <c r="D24" s="20" t="str">
        <f t="shared" si="3"/>
        <v>vis</v>
      </c>
      <c r="E24" s="51">
        <f>VLOOKUP(C24,A!C$21:E$973,3,FALSE)</f>
        <v>7198.991201103924</v>
      </c>
      <c r="F24" s="23" t="s">
        <v>84</v>
      </c>
      <c r="G24" s="20" t="str">
        <f t="shared" si="4"/>
        <v>41830.522</v>
      </c>
      <c r="H24" s="15">
        <f t="shared" si="5"/>
        <v>7199</v>
      </c>
      <c r="I24" s="52" t="s">
        <v>379</v>
      </c>
      <c r="J24" s="53" t="s">
        <v>380</v>
      </c>
      <c r="K24" s="52">
        <v>7199</v>
      </c>
      <c r="L24" s="52" t="s">
        <v>378</v>
      </c>
      <c r="M24" s="53" t="s">
        <v>91</v>
      </c>
      <c r="N24" s="53"/>
      <c r="O24" s="54" t="s">
        <v>371</v>
      </c>
      <c r="P24" s="54" t="s">
        <v>372</v>
      </c>
    </row>
    <row r="25" spans="1:16" ht="12.75" customHeight="1" thickBot="1">
      <c r="A25" s="15" t="str">
        <f t="shared" si="0"/>
        <v> BBS 10 </v>
      </c>
      <c r="B25" s="23" t="str">
        <f t="shared" si="1"/>
        <v>I</v>
      </c>
      <c r="C25" s="15">
        <f t="shared" si="2"/>
        <v>41850.477</v>
      </c>
      <c r="D25" s="20" t="str">
        <f t="shared" si="3"/>
        <v>vis</v>
      </c>
      <c r="E25" s="51">
        <f>VLOOKUP(C25,A!C$21:E$973,3,FALSE)</f>
        <v>7203.988937408631</v>
      </c>
      <c r="F25" s="23" t="s">
        <v>84</v>
      </c>
      <c r="G25" s="20" t="str">
        <f t="shared" si="4"/>
        <v>41850.477</v>
      </c>
      <c r="H25" s="15">
        <f t="shared" si="5"/>
        <v>7204</v>
      </c>
      <c r="I25" s="52" t="s">
        <v>381</v>
      </c>
      <c r="J25" s="53" t="s">
        <v>382</v>
      </c>
      <c r="K25" s="52">
        <v>7204</v>
      </c>
      <c r="L25" s="52" t="s">
        <v>383</v>
      </c>
      <c r="M25" s="53" t="s">
        <v>91</v>
      </c>
      <c r="N25" s="53"/>
      <c r="O25" s="54" t="s">
        <v>384</v>
      </c>
      <c r="P25" s="54" t="s">
        <v>385</v>
      </c>
    </row>
    <row r="26" spans="1:16" ht="12.75" customHeight="1" thickBot="1">
      <c r="A26" s="15" t="str">
        <f t="shared" si="0"/>
        <v> BBS 10 </v>
      </c>
      <c r="B26" s="23" t="str">
        <f t="shared" si="1"/>
        <v>I</v>
      </c>
      <c r="C26" s="15">
        <f t="shared" si="2"/>
        <v>41850.493</v>
      </c>
      <c r="D26" s="20" t="str">
        <f t="shared" si="3"/>
        <v>vis</v>
      </c>
      <c r="E26" s="51">
        <f>VLOOKUP(C26,A!C$21:E$973,3,FALSE)</f>
        <v>7203.992944613887</v>
      </c>
      <c r="F26" s="23" t="s">
        <v>84</v>
      </c>
      <c r="G26" s="20" t="str">
        <f t="shared" si="4"/>
        <v>41850.493</v>
      </c>
      <c r="H26" s="15">
        <f t="shared" si="5"/>
        <v>7204</v>
      </c>
      <c r="I26" s="52" t="s">
        <v>386</v>
      </c>
      <c r="J26" s="53" t="s">
        <v>387</v>
      </c>
      <c r="K26" s="52">
        <v>7204</v>
      </c>
      <c r="L26" s="52" t="s">
        <v>192</v>
      </c>
      <c r="M26" s="53" t="s">
        <v>91</v>
      </c>
      <c r="N26" s="53"/>
      <c r="O26" s="54" t="s">
        <v>371</v>
      </c>
      <c r="P26" s="54" t="s">
        <v>385</v>
      </c>
    </row>
    <row r="27" spans="1:16" ht="12.75" customHeight="1" thickBot="1">
      <c r="A27" s="15" t="str">
        <f t="shared" si="0"/>
        <v> BBS 10 </v>
      </c>
      <c r="B27" s="23" t="str">
        <f t="shared" si="1"/>
        <v>I</v>
      </c>
      <c r="C27" s="15">
        <f t="shared" si="2"/>
        <v>41874.429</v>
      </c>
      <c r="D27" s="20" t="str">
        <f t="shared" si="3"/>
        <v>vis</v>
      </c>
      <c r="E27" s="51">
        <f>VLOOKUP(C27,A!C$21:E$973,3,FALSE)</f>
        <v>7209.987723676248</v>
      </c>
      <c r="F27" s="23" t="s">
        <v>84</v>
      </c>
      <c r="G27" s="20" t="str">
        <f t="shared" si="4"/>
        <v>41874.429</v>
      </c>
      <c r="H27" s="15">
        <f t="shared" si="5"/>
        <v>7210</v>
      </c>
      <c r="I27" s="52" t="s">
        <v>393</v>
      </c>
      <c r="J27" s="53" t="s">
        <v>394</v>
      </c>
      <c r="K27" s="52">
        <v>7210</v>
      </c>
      <c r="L27" s="52" t="s">
        <v>99</v>
      </c>
      <c r="M27" s="53" t="s">
        <v>91</v>
      </c>
      <c r="N27" s="53"/>
      <c r="O27" s="54" t="s">
        <v>384</v>
      </c>
      <c r="P27" s="54" t="s">
        <v>385</v>
      </c>
    </row>
    <row r="28" spans="1:16" ht="12.75" customHeight="1" thickBot="1">
      <c r="A28" s="15" t="str">
        <f t="shared" si="0"/>
        <v> BBS 10 </v>
      </c>
      <c r="B28" s="23" t="str">
        <f t="shared" si="1"/>
        <v>I</v>
      </c>
      <c r="C28" s="15">
        <f t="shared" si="2"/>
        <v>41894.414</v>
      </c>
      <c r="D28" s="20" t="str">
        <f t="shared" si="3"/>
        <v>vis</v>
      </c>
      <c r="E28" s="51">
        <f>VLOOKUP(C28,A!C$21:E$973,3,FALSE)</f>
        <v>7214.992973490808</v>
      </c>
      <c r="F28" s="23" t="s">
        <v>84</v>
      </c>
      <c r="G28" s="20" t="str">
        <f t="shared" si="4"/>
        <v>41894.414</v>
      </c>
      <c r="H28" s="15">
        <f t="shared" si="5"/>
        <v>7215</v>
      </c>
      <c r="I28" s="52" t="s">
        <v>395</v>
      </c>
      <c r="J28" s="53" t="s">
        <v>396</v>
      </c>
      <c r="K28" s="52">
        <v>7215</v>
      </c>
      <c r="L28" s="52" t="s">
        <v>192</v>
      </c>
      <c r="M28" s="53" t="s">
        <v>91</v>
      </c>
      <c r="N28" s="53"/>
      <c r="O28" s="54" t="s">
        <v>397</v>
      </c>
      <c r="P28" s="54" t="s">
        <v>385</v>
      </c>
    </row>
    <row r="29" spans="1:16" ht="12.75" customHeight="1" thickBot="1">
      <c r="A29" s="15" t="str">
        <f t="shared" si="0"/>
        <v> BBS 10 </v>
      </c>
      <c r="B29" s="23" t="str">
        <f t="shared" si="1"/>
        <v>I</v>
      </c>
      <c r="C29" s="15">
        <f t="shared" si="2"/>
        <v>41894.427</v>
      </c>
      <c r="D29" s="20" t="str">
        <f t="shared" si="3"/>
        <v>vis</v>
      </c>
      <c r="E29" s="51">
        <f>VLOOKUP(C29,A!C$21:E$973,3,FALSE)</f>
        <v>7214.99622934508</v>
      </c>
      <c r="F29" s="23" t="s">
        <v>84</v>
      </c>
      <c r="G29" s="20" t="str">
        <f t="shared" si="4"/>
        <v>41894.427</v>
      </c>
      <c r="H29" s="15">
        <f t="shared" si="5"/>
        <v>7215</v>
      </c>
      <c r="I29" s="52" t="s">
        <v>398</v>
      </c>
      <c r="J29" s="53" t="s">
        <v>399</v>
      </c>
      <c r="K29" s="52">
        <v>7215</v>
      </c>
      <c r="L29" s="52" t="s">
        <v>276</v>
      </c>
      <c r="M29" s="53" t="s">
        <v>91</v>
      </c>
      <c r="N29" s="53"/>
      <c r="O29" s="54" t="s">
        <v>384</v>
      </c>
      <c r="P29" s="54" t="s">
        <v>385</v>
      </c>
    </row>
    <row r="30" spans="1:16" ht="12.75" customHeight="1" thickBot="1">
      <c r="A30" s="15" t="str">
        <f t="shared" si="0"/>
        <v> BBS 10 </v>
      </c>
      <c r="B30" s="23" t="str">
        <f t="shared" si="1"/>
        <v>I</v>
      </c>
      <c r="C30" s="15">
        <f t="shared" si="2"/>
        <v>41894.428</v>
      </c>
      <c r="D30" s="20" t="str">
        <f t="shared" si="3"/>
        <v>vis</v>
      </c>
      <c r="E30" s="51">
        <f>VLOOKUP(C30,A!C$21:E$973,3,FALSE)</f>
        <v>7214.996479795407</v>
      </c>
      <c r="F30" s="23" t="s">
        <v>84</v>
      </c>
      <c r="G30" s="20" t="str">
        <f t="shared" si="4"/>
        <v>41894.428</v>
      </c>
      <c r="H30" s="15">
        <f t="shared" si="5"/>
        <v>7215</v>
      </c>
      <c r="I30" s="52" t="s">
        <v>400</v>
      </c>
      <c r="J30" s="53" t="s">
        <v>401</v>
      </c>
      <c r="K30" s="52">
        <v>7215</v>
      </c>
      <c r="L30" s="52" t="s">
        <v>402</v>
      </c>
      <c r="M30" s="53" t="s">
        <v>91</v>
      </c>
      <c r="N30" s="53"/>
      <c r="O30" s="54" t="s">
        <v>371</v>
      </c>
      <c r="P30" s="54" t="s">
        <v>385</v>
      </c>
    </row>
    <row r="31" spans="1:16" ht="12.75" customHeight="1" thickBot="1">
      <c r="A31" s="15" t="str">
        <f t="shared" si="0"/>
        <v> BBS 11 </v>
      </c>
      <c r="B31" s="23" t="str">
        <f t="shared" si="1"/>
        <v>I</v>
      </c>
      <c r="C31" s="15">
        <f t="shared" si="2"/>
        <v>41910.376</v>
      </c>
      <c r="D31" s="20" t="str">
        <f t="shared" si="3"/>
        <v>vis</v>
      </c>
      <c r="E31" s="51">
        <f>VLOOKUP(C31,A!C$21:E$973,3,FALSE)</f>
        <v>7218.990661633916</v>
      </c>
      <c r="F31" s="23" t="s">
        <v>84</v>
      </c>
      <c r="G31" s="20" t="str">
        <f t="shared" si="4"/>
        <v>41910.376</v>
      </c>
      <c r="H31" s="15">
        <f t="shared" si="5"/>
        <v>7219</v>
      </c>
      <c r="I31" s="52" t="s">
        <v>403</v>
      </c>
      <c r="J31" s="53" t="s">
        <v>404</v>
      </c>
      <c r="K31" s="52">
        <v>7219</v>
      </c>
      <c r="L31" s="52" t="s">
        <v>405</v>
      </c>
      <c r="M31" s="53" t="s">
        <v>91</v>
      </c>
      <c r="N31" s="53"/>
      <c r="O31" s="54" t="s">
        <v>397</v>
      </c>
      <c r="P31" s="54" t="s">
        <v>406</v>
      </c>
    </row>
    <row r="32" spans="1:16" ht="12.75" customHeight="1" thickBot="1">
      <c r="A32" s="15" t="str">
        <f t="shared" si="0"/>
        <v> BBS 11 </v>
      </c>
      <c r="B32" s="23" t="str">
        <f t="shared" si="1"/>
        <v>I</v>
      </c>
      <c r="C32" s="15">
        <f t="shared" si="2"/>
        <v>41910.384</v>
      </c>
      <c r="D32" s="20" t="str">
        <f t="shared" si="3"/>
        <v>vis</v>
      </c>
      <c r="E32" s="51">
        <f>VLOOKUP(C32,A!C$21:E$973,3,FALSE)</f>
        <v>7218.992665236544</v>
      </c>
      <c r="F32" s="23" t="s">
        <v>84</v>
      </c>
      <c r="G32" s="20" t="str">
        <f t="shared" si="4"/>
        <v>41910.384</v>
      </c>
      <c r="H32" s="15">
        <f t="shared" si="5"/>
        <v>7219</v>
      </c>
      <c r="I32" s="52" t="s">
        <v>407</v>
      </c>
      <c r="J32" s="53" t="s">
        <v>408</v>
      </c>
      <c r="K32" s="52">
        <v>7219</v>
      </c>
      <c r="L32" s="52" t="s">
        <v>164</v>
      </c>
      <c r="M32" s="53" t="s">
        <v>91</v>
      </c>
      <c r="N32" s="53"/>
      <c r="O32" s="54" t="s">
        <v>384</v>
      </c>
      <c r="P32" s="54" t="s">
        <v>406</v>
      </c>
    </row>
    <row r="33" spans="1:16" ht="12.75" customHeight="1" thickBot="1">
      <c r="A33" s="15" t="str">
        <f t="shared" si="0"/>
        <v> BBS 11 </v>
      </c>
      <c r="B33" s="23" t="str">
        <f t="shared" si="1"/>
        <v>I</v>
      </c>
      <c r="C33" s="15">
        <f t="shared" si="2"/>
        <v>41918.364</v>
      </c>
      <c r="D33" s="20" t="str">
        <f t="shared" si="3"/>
        <v>vis</v>
      </c>
      <c r="E33" s="51">
        <f>VLOOKUP(C33,A!C$21:E$973,3,FALSE)</f>
        <v>7220.991258857771</v>
      </c>
      <c r="F33" s="23" t="s">
        <v>84</v>
      </c>
      <c r="G33" s="20" t="str">
        <f t="shared" si="4"/>
        <v>41918.364</v>
      </c>
      <c r="H33" s="15">
        <f t="shared" si="5"/>
        <v>7221</v>
      </c>
      <c r="I33" s="52" t="s">
        <v>409</v>
      </c>
      <c r="J33" s="53" t="s">
        <v>410</v>
      </c>
      <c r="K33" s="52">
        <v>7221</v>
      </c>
      <c r="L33" s="52" t="s">
        <v>378</v>
      </c>
      <c r="M33" s="53" t="s">
        <v>91</v>
      </c>
      <c r="N33" s="53"/>
      <c r="O33" s="54" t="s">
        <v>411</v>
      </c>
      <c r="P33" s="54" t="s">
        <v>406</v>
      </c>
    </row>
    <row r="34" spans="1:16" ht="12.75" customHeight="1" thickBot="1">
      <c r="A34" s="15" t="str">
        <f t="shared" si="0"/>
        <v> BBS 11 </v>
      </c>
      <c r="B34" s="23" t="str">
        <f t="shared" si="1"/>
        <v>I</v>
      </c>
      <c r="C34" s="15">
        <f t="shared" si="2"/>
        <v>41934.33</v>
      </c>
      <c r="D34" s="20" t="str">
        <f t="shared" si="3"/>
        <v>vis</v>
      </c>
      <c r="E34" s="51">
        <f>VLOOKUP(C34,A!C$21:E$973,3,FALSE)</f>
        <v>7224.989948802192</v>
      </c>
      <c r="F34" s="23" t="s">
        <v>84</v>
      </c>
      <c r="G34" s="20" t="str">
        <f t="shared" si="4"/>
        <v>41934.330</v>
      </c>
      <c r="H34" s="15">
        <f t="shared" si="5"/>
        <v>7225</v>
      </c>
      <c r="I34" s="52" t="s">
        <v>412</v>
      </c>
      <c r="J34" s="53" t="s">
        <v>413</v>
      </c>
      <c r="K34" s="52">
        <v>7225</v>
      </c>
      <c r="L34" s="52" t="s">
        <v>414</v>
      </c>
      <c r="M34" s="53" t="s">
        <v>91</v>
      </c>
      <c r="N34" s="53"/>
      <c r="O34" s="54" t="s">
        <v>397</v>
      </c>
      <c r="P34" s="54" t="s">
        <v>406</v>
      </c>
    </row>
    <row r="35" spans="1:16" ht="12.75" customHeight="1" thickBot="1">
      <c r="A35" s="15" t="str">
        <f t="shared" si="0"/>
        <v> BBS 11 </v>
      </c>
      <c r="B35" s="23" t="str">
        <f t="shared" si="1"/>
        <v>I</v>
      </c>
      <c r="C35" s="15">
        <f t="shared" si="2"/>
        <v>41938.311</v>
      </c>
      <c r="D35" s="20" t="str">
        <f t="shared" si="3"/>
        <v>vis</v>
      </c>
      <c r="E35" s="51">
        <f>VLOOKUP(C35,A!C$21:E$973,3,FALSE)</f>
        <v>7225.986991559849</v>
      </c>
      <c r="F35" s="23" t="s">
        <v>84</v>
      </c>
      <c r="G35" s="20" t="str">
        <f t="shared" si="4"/>
        <v>41938.311</v>
      </c>
      <c r="H35" s="15">
        <f t="shared" si="5"/>
        <v>7226</v>
      </c>
      <c r="I35" s="52" t="s">
        <v>415</v>
      </c>
      <c r="J35" s="53" t="s">
        <v>416</v>
      </c>
      <c r="K35" s="52">
        <v>7226</v>
      </c>
      <c r="L35" s="52" t="s">
        <v>167</v>
      </c>
      <c r="M35" s="53" t="s">
        <v>91</v>
      </c>
      <c r="N35" s="53"/>
      <c r="O35" s="54" t="s">
        <v>411</v>
      </c>
      <c r="P35" s="54" t="s">
        <v>406</v>
      </c>
    </row>
    <row r="36" spans="1:16" ht="12.75" customHeight="1" thickBot="1">
      <c r="A36" s="15" t="str">
        <f t="shared" si="0"/>
        <v> BBS 11 </v>
      </c>
      <c r="B36" s="23" t="str">
        <f t="shared" si="1"/>
        <v>I</v>
      </c>
      <c r="C36" s="15">
        <f t="shared" si="2"/>
        <v>41938.331</v>
      </c>
      <c r="D36" s="20" t="str">
        <f t="shared" si="3"/>
        <v>vis</v>
      </c>
      <c r="E36" s="51">
        <f>VLOOKUP(C36,A!C$21:E$973,3,FALSE)</f>
        <v>7225.992000566417</v>
      </c>
      <c r="F36" s="23" t="s">
        <v>84</v>
      </c>
      <c r="G36" s="20" t="str">
        <f t="shared" si="4"/>
        <v>41938.331</v>
      </c>
      <c r="H36" s="15">
        <f t="shared" si="5"/>
        <v>7226</v>
      </c>
      <c r="I36" s="52" t="s">
        <v>417</v>
      </c>
      <c r="J36" s="53" t="s">
        <v>418</v>
      </c>
      <c r="K36" s="52">
        <v>7226</v>
      </c>
      <c r="L36" s="52" t="s">
        <v>419</v>
      </c>
      <c r="M36" s="53" t="s">
        <v>91</v>
      </c>
      <c r="N36" s="53"/>
      <c r="O36" s="54" t="s">
        <v>384</v>
      </c>
      <c r="P36" s="54" t="s">
        <v>406</v>
      </c>
    </row>
    <row r="37" spans="1:16" ht="12.75" customHeight="1" thickBot="1">
      <c r="A37" s="15" t="str">
        <f t="shared" si="0"/>
        <v>IBVS 1379 </v>
      </c>
      <c r="B37" s="23" t="str">
        <f t="shared" si="1"/>
        <v>I</v>
      </c>
      <c r="C37" s="15">
        <f t="shared" si="2"/>
        <v>42217.8226</v>
      </c>
      <c r="D37" s="20" t="str">
        <f t="shared" si="3"/>
        <v>vis</v>
      </c>
      <c r="E37" s="51">
        <f>VLOOKUP(C37,A!C$21:E$973,3,FALSE)</f>
        <v>7295.9907635922455</v>
      </c>
      <c r="F37" s="23" t="s">
        <v>84</v>
      </c>
      <c r="G37" s="20" t="str">
        <f t="shared" si="4"/>
        <v>42217.8226</v>
      </c>
      <c r="H37" s="15">
        <f t="shared" si="5"/>
        <v>7296</v>
      </c>
      <c r="I37" s="52" t="s">
        <v>420</v>
      </c>
      <c r="J37" s="53" t="s">
        <v>421</v>
      </c>
      <c r="K37" s="52">
        <v>7296</v>
      </c>
      <c r="L37" s="52" t="s">
        <v>422</v>
      </c>
      <c r="M37" s="53" t="s">
        <v>306</v>
      </c>
      <c r="N37" s="53" t="s">
        <v>68</v>
      </c>
      <c r="O37" s="54" t="s">
        <v>423</v>
      </c>
      <c r="P37" s="55" t="s">
        <v>424</v>
      </c>
    </row>
    <row r="38" spans="1:16" ht="12.75" customHeight="1" thickBot="1">
      <c r="A38" s="15" t="str">
        <f t="shared" si="0"/>
        <v> BBS 28 </v>
      </c>
      <c r="B38" s="23" t="str">
        <f t="shared" si="1"/>
        <v>I</v>
      </c>
      <c r="C38" s="15">
        <f t="shared" si="2"/>
        <v>42908.58</v>
      </c>
      <c r="D38" s="20" t="str">
        <f t="shared" si="3"/>
        <v>vis</v>
      </c>
      <c r="E38" s="51">
        <f>VLOOKUP(C38,A!C$21:E$973,3,FALSE)</f>
        <v>7468.991181318349</v>
      </c>
      <c r="F38" s="23" t="s">
        <v>84</v>
      </c>
      <c r="G38" s="20" t="str">
        <f t="shared" si="4"/>
        <v>42908.580</v>
      </c>
      <c r="H38" s="15">
        <f t="shared" si="5"/>
        <v>7469</v>
      </c>
      <c r="I38" s="52" t="s">
        <v>425</v>
      </c>
      <c r="J38" s="53" t="s">
        <v>426</v>
      </c>
      <c r="K38" s="52">
        <v>7469</v>
      </c>
      <c r="L38" s="52" t="s">
        <v>378</v>
      </c>
      <c r="M38" s="53" t="s">
        <v>91</v>
      </c>
      <c r="N38" s="53"/>
      <c r="O38" s="54" t="s">
        <v>371</v>
      </c>
      <c r="P38" s="54" t="s">
        <v>427</v>
      </c>
    </row>
    <row r="39" spans="1:16" ht="12.75" customHeight="1" thickBot="1">
      <c r="A39" s="15" t="str">
        <f t="shared" si="0"/>
        <v> BBS 28 </v>
      </c>
      <c r="B39" s="23" t="str">
        <f t="shared" si="1"/>
        <v>I</v>
      </c>
      <c r="C39" s="15">
        <f t="shared" si="2"/>
        <v>42948.513</v>
      </c>
      <c r="D39" s="20" t="str">
        <f t="shared" si="3"/>
        <v>vis</v>
      </c>
      <c r="E39" s="51">
        <f>VLOOKUP(C39,A!C$21:E$973,3,FALSE)</f>
        <v>7478.992414285315</v>
      </c>
      <c r="F39" s="23" t="s">
        <v>84</v>
      </c>
      <c r="G39" s="20" t="str">
        <f t="shared" si="4"/>
        <v>42948.513</v>
      </c>
      <c r="H39" s="15">
        <f t="shared" si="5"/>
        <v>7479</v>
      </c>
      <c r="I39" s="52" t="s">
        <v>433</v>
      </c>
      <c r="J39" s="53" t="s">
        <v>434</v>
      </c>
      <c r="K39" s="52">
        <v>7479</v>
      </c>
      <c r="L39" s="52" t="s">
        <v>292</v>
      </c>
      <c r="M39" s="53" t="s">
        <v>91</v>
      </c>
      <c r="N39" s="53"/>
      <c r="O39" s="54" t="s">
        <v>371</v>
      </c>
      <c r="P39" s="54" t="s">
        <v>427</v>
      </c>
    </row>
    <row r="40" spans="1:16" ht="12.75" customHeight="1" thickBot="1">
      <c r="A40" s="15" t="str">
        <f t="shared" si="0"/>
        <v> BBS 29 </v>
      </c>
      <c r="B40" s="23" t="str">
        <f t="shared" si="1"/>
        <v>I</v>
      </c>
      <c r="C40" s="15">
        <f t="shared" si="2"/>
        <v>42964.494</v>
      </c>
      <c r="D40" s="20" t="str">
        <f t="shared" si="3"/>
        <v>vis</v>
      </c>
      <c r="E40" s="51">
        <f>VLOOKUP(C40,A!C$21:E$973,3,FALSE)</f>
        <v>7482.994860984664</v>
      </c>
      <c r="F40" s="23" t="s">
        <v>84</v>
      </c>
      <c r="G40" s="20" t="str">
        <f t="shared" si="4"/>
        <v>42964.494</v>
      </c>
      <c r="H40" s="15">
        <f t="shared" si="5"/>
        <v>7483</v>
      </c>
      <c r="I40" s="52" t="s">
        <v>435</v>
      </c>
      <c r="J40" s="53" t="s">
        <v>436</v>
      </c>
      <c r="K40" s="52">
        <v>7483</v>
      </c>
      <c r="L40" s="52" t="s">
        <v>437</v>
      </c>
      <c r="M40" s="53" t="s">
        <v>91</v>
      </c>
      <c r="N40" s="53"/>
      <c r="O40" s="54" t="s">
        <v>384</v>
      </c>
      <c r="P40" s="54" t="s">
        <v>438</v>
      </c>
    </row>
    <row r="41" spans="1:16" ht="12.75" customHeight="1" thickBot="1">
      <c r="A41" s="15" t="str">
        <f t="shared" si="0"/>
        <v> BBS 29 </v>
      </c>
      <c r="B41" s="23" t="str">
        <f t="shared" si="1"/>
        <v>I</v>
      </c>
      <c r="C41" s="15">
        <f t="shared" si="2"/>
        <v>42988.435</v>
      </c>
      <c r="D41" s="20" t="str">
        <f t="shared" si="3"/>
        <v>vis</v>
      </c>
      <c r="E41" s="51">
        <f>VLOOKUP(C41,A!C$21:E$973,3,FALSE)</f>
        <v>7488.990892298669</v>
      </c>
      <c r="F41" s="23" t="s">
        <v>84</v>
      </c>
      <c r="G41" s="20" t="str">
        <f t="shared" si="4"/>
        <v>42988.435</v>
      </c>
      <c r="H41" s="15">
        <f t="shared" si="5"/>
        <v>7489</v>
      </c>
      <c r="I41" s="52" t="s">
        <v>442</v>
      </c>
      <c r="J41" s="53" t="s">
        <v>443</v>
      </c>
      <c r="K41" s="52">
        <v>7489</v>
      </c>
      <c r="L41" s="52" t="s">
        <v>430</v>
      </c>
      <c r="M41" s="53" t="s">
        <v>91</v>
      </c>
      <c r="N41" s="53"/>
      <c r="O41" s="54" t="s">
        <v>371</v>
      </c>
      <c r="P41" s="54" t="s">
        <v>438</v>
      </c>
    </row>
    <row r="42" spans="1:16" ht="12.75" customHeight="1" thickBot="1">
      <c r="A42" s="15" t="str">
        <f t="shared" si="0"/>
        <v> BBS 29 </v>
      </c>
      <c r="B42" s="23" t="str">
        <f t="shared" si="1"/>
        <v>I</v>
      </c>
      <c r="C42" s="15">
        <f t="shared" si="2"/>
        <v>42992.428</v>
      </c>
      <c r="D42" s="20" t="str">
        <f t="shared" si="3"/>
        <v>vis</v>
      </c>
      <c r="E42" s="51">
        <f>VLOOKUP(C42,A!C$21:E$973,3,FALSE)</f>
        <v>7489.990940460268</v>
      </c>
      <c r="F42" s="23" t="s">
        <v>84</v>
      </c>
      <c r="G42" s="20" t="str">
        <f t="shared" si="4"/>
        <v>42992.428</v>
      </c>
      <c r="H42" s="15">
        <f t="shared" si="5"/>
        <v>7490</v>
      </c>
      <c r="I42" s="52" t="s">
        <v>448</v>
      </c>
      <c r="J42" s="53" t="s">
        <v>449</v>
      </c>
      <c r="K42" s="52">
        <v>7490</v>
      </c>
      <c r="L42" s="52" t="s">
        <v>430</v>
      </c>
      <c r="M42" s="53" t="s">
        <v>91</v>
      </c>
      <c r="N42" s="53"/>
      <c r="O42" s="54" t="s">
        <v>371</v>
      </c>
      <c r="P42" s="54" t="s">
        <v>438</v>
      </c>
    </row>
    <row r="43" spans="1:16" ht="12.75" customHeight="1" thickBot="1">
      <c r="A43" s="15" t="str">
        <f aca="true" t="shared" si="6" ref="A43:A74">P43</f>
        <v> BBS 29 </v>
      </c>
      <c r="B43" s="23" t="str">
        <f aca="true" t="shared" si="7" ref="B43:B74">IF(H43=INT(H43),"I","II")</f>
        <v>I</v>
      </c>
      <c r="C43" s="15">
        <f aca="true" t="shared" si="8" ref="C43:C74">1*G43</f>
        <v>42996.43</v>
      </c>
      <c r="D43" s="20" t="str">
        <f aca="true" t="shared" si="9" ref="D43:D74">VLOOKUP(F43,I$1:J$5,2,FALSE)</f>
        <v>vis</v>
      </c>
      <c r="E43" s="51">
        <f>VLOOKUP(C43,A!C$21:E$973,3,FALSE)</f>
        <v>7490.993242674822</v>
      </c>
      <c r="F43" s="23" t="s">
        <v>84</v>
      </c>
      <c r="G43" s="20" t="str">
        <f aca="true" t="shared" si="10" ref="G43:G74">MID(I43,3,LEN(I43)-3)</f>
        <v>42996.430</v>
      </c>
      <c r="H43" s="15">
        <f aca="true" t="shared" si="11" ref="H43:H74">1*K43</f>
        <v>7491</v>
      </c>
      <c r="I43" s="52" t="s">
        <v>450</v>
      </c>
      <c r="J43" s="53" t="s">
        <v>451</v>
      </c>
      <c r="K43" s="52">
        <v>7491</v>
      </c>
      <c r="L43" s="52" t="s">
        <v>335</v>
      </c>
      <c r="M43" s="53" t="s">
        <v>91</v>
      </c>
      <c r="N43" s="53"/>
      <c r="O43" s="54" t="s">
        <v>371</v>
      </c>
      <c r="P43" s="54" t="s">
        <v>438</v>
      </c>
    </row>
    <row r="44" spans="1:16" ht="12.75" customHeight="1" thickBot="1">
      <c r="A44" s="15" t="str">
        <f t="shared" si="6"/>
        <v> BBS 29 </v>
      </c>
      <c r="B44" s="23" t="str">
        <f t="shared" si="7"/>
        <v>I</v>
      </c>
      <c r="C44" s="15">
        <f t="shared" si="8"/>
        <v>42996.438</v>
      </c>
      <c r="D44" s="20" t="str">
        <f t="shared" si="9"/>
        <v>vis</v>
      </c>
      <c r="E44" s="51">
        <f>VLOOKUP(C44,A!C$21:E$973,3,FALSE)</f>
        <v>7490.99524627745</v>
      </c>
      <c r="F44" s="23" t="s">
        <v>84</v>
      </c>
      <c r="G44" s="20" t="str">
        <f t="shared" si="10"/>
        <v>42996.438</v>
      </c>
      <c r="H44" s="15">
        <f t="shared" si="11"/>
        <v>7491</v>
      </c>
      <c r="I44" s="52" t="s">
        <v>452</v>
      </c>
      <c r="J44" s="53" t="s">
        <v>453</v>
      </c>
      <c r="K44" s="52">
        <v>7491</v>
      </c>
      <c r="L44" s="52" t="s">
        <v>96</v>
      </c>
      <c r="M44" s="53" t="s">
        <v>91</v>
      </c>
      <c r="N44" s="53"/>
      <c r="O44" s="54" t="s">
        <v>384</v>
      </c>
      <c r="P44" s="54" t="s">
        <v>438</v>
      </c>
    </row>
    <row r="45" spans="1:16" ht="12.75" customHeight="1" thickBot="1">
      <c r="A45" s="15" t="str">
        <f t="shared" si="6"/>
        <v> BBS 29 </v>
      </c>
      <c r="B45" s="23" t="str">
        <f t="shared" si="7"/>
        <v>I</v>
      </c>
      <c r="C45" s="15">
        <f t="shared" si="8"/>
        <v>43012.403</v>
      </c>
      <c r="D45" s="20" t="str">
        <f t="shared" si="9"/>
        <v>vis</v>
      </c>
      <c r="E45" s="51">
        <f>VLOOKUP(C45,A!C$21:E$973,3,FALSE)</f>
        <v>7494.993685771543</v>
      </c>
      <c r="F45" s="23" t="s">
        <v>84</v>
      </c>
      <c r="G45" s="20" t="str">
        <f t="shared" si="10"/>
        <v>43012.403</v>
      </c>
      <c r="H45" s="15">
        <f t="shared" si="11"/>
        <v>7495</v>
      </c>
      <c r="I45" s="52" t="s">
        <v>454</v>
      </c>
      <c r="J45" s="53" t="s">
        <v>455</v>
      </c>
      <c r="K45" s="52">
        <v>7495</v>
      </c>
      <c r="L45" s="52" t="s">
        <v>456</v>
      </c>
      <c r="M45" s="53" t="s">
        <v>91</v>
      </c>
      <c r="N45" s="53"/>
      <c r="O45" s="54" t="s">
        <v>384</v>
      </c>
      <c r="P45" s="54" t="s">
        <v>438</v>
      </c>
    </row>
    <row r="46" spans="1:16" ht="12.75" customHeight="1" thickBot="1">
      <c r="A46" s="15" t="str">
        <f t="shared" si="6"/>
        <v> VSSC 58.17 </v>
      </c>
      <c r="B46" s="23" t="str">
        <f t="shared" si="7"/>
        <v>I</v>
      </c>
      <c r="C46" s="15">
        <f t="shared" si="8"/>
        <v>43012.403</v>
      </c>
      <c r="D46" s="20" t="str">
        <f t="shared" si="9"/>
        <v>vis</v>
      </c>
      <c r="E46" s="51">
        <f>VLOOKUP(C46,A!C$21:E$973,3,FALSE)</f>
        <v>7494.993685771543</v>
      </c>
      <c r="F46" s="23" t="s">
        <v>84</v>
      </c>
      <c r="G46" s="20" t="str">
        <f t="shared" si="10"/>
        <v>43012.403</v>
      </c>
      <c r="H46" s="15">
        <f t="shared" si="11"/>
        <v>7495</v>
      </c>
      <c r="I46" s="52" t="s">
        <v>454</v>
      </c>
      <c r="J46" s="53" t="s">
        <v>455</v>
      </c>
      <c r="K46" s="52">
        <v>7495</v>
      </c>
      <c r="L46" s="52" t="s">
        <v>456</v>
      </c>
      <c r="M46" s="53" t="s">
        <v>91</v>
      </c>
      <c r="N46" s="53"/>
      <c r="O46" s="54" t="s">
        <v>441</v>
      </c>
      <c r="P46" s="54" t="s">
        <v>432</v>
      </c>
    </row>
    <row r="47" spans="1:16" ht="12.75" customHeight="1" thickBot="1">
      <c r="A47" s="15" t="str">
        <f t="shared" si="6"/>
        <v> BBS 29 </v>
      </c>
      <c r="B47" s="23" t="str">
        <f t="shared" si="7"/>
        <v>I</v>
      </c>
      <c r="C47" s="15">
        <f t="shared" si="8"/>
        <v>43016.366</v>
      </c>
      <c r="D47" s="20" t="str">
        <f t="shared" si="9"/>
        <v>vis</v>
      </c>
      <c r="E47" s="51">
        <f>VLOOKUP(C47,A!C$21:E$973,3,FALSE)</f>
        <v>7495.986220423288</v>
      </c>
      <c r="F47" s="23" t="s">
        <v>84</v>
      </c>
      <c r="G47" s="20" t="str">
        <f t="shared" si="10"/>
        <v>43016.366</v>
      </c>
      <c r="H47" s="15">
        <f t="shared" si="11"/>
        <v>7496</v>
      </c>
      <c r="I47" s="52" t="s">
        <v>457</v>
      </c>
      <c r="J47" s="53" t="s">
        <v>458</v>
      </c>
      <c r="K47" s="52">
        <v>7496</v>
      </c>
      <c r="L47" s="52" t="s">
        <v>102</v>
      </c>
      <c r="M47" s="53" t="s">
        <v>91</v>
      </c>
      <c r="N47" s="53"/>
      <c r="O47" s="54" t="s">
        <v>411</v>
      </c>
      <c r="P47" s="54" t="s">
        <v>438</v>
      </c>
    </row>
    <row r="48" spans="1:16" ht="12.75" customHeight="1" thickBot="1">
      <c r="A48" s="15" t="str">
        <f t="shared" si="6"/>
        <v> BBS 29 </v>
      </c>
      <c r="B48" s="23" t="str">
        <f t="shared" si="7"/>
        <v>I</v>
      </c>
      <c r="C48" s="15">
        <f t="shared" si="8"/>
        <v>43016.387</v>
      </c>
      <c r="D48" s="20" t="str">
        <f t="shared" si="9"/>
        <v>vis</v>
      </c>
      <c r="E48" s="51">
        <f>VLOOKUP(C48,A!C$21:E$973,3,FALSE)</f>
        <v>7495.991479880186</v>
      </c>
      <c r="F48" s="23" t="s">
        <v>84</v>
      </c>
      <c r="G48" s="20" t="str">
        <f t="shared" si="10"/>
        <v>43016.387</v>
      </c>
      <c r="H48" s="15">
        <f t="shared" si="11"/>
        <v>7496</v>
      </c>
      <c r="I48" s="52" t="s">
        <v>459</v>
      </c>
      <c r="J48" s="53" t="s">
        <v>460</v>
      </c>
      <c r="K48" s="52">
        <v>7496</v>
      </c>
      <c r="L48" s="52" t="s">
        <v>340</v>
      </c>
      <c r="M48" s="53" t="s">
        <v>91</v>
      </c>
      <c r="N48" s="53"/>
      <c r="O48" s="54" t="s">
        <v>384</v>
      </c>
      <c r="P48" s="54" t="s">
        <v>438</v>
      </c>
    </row>
    <row r="49" spans="1:16" ht="12.75" customHeight="1" thickBot="1">
      <c r="A49" s="15" t="str">
        <f t="shared" si="6"/>
        <v> BBS 30 </v>
      </c>
      <c r="B49" s="23" t="str">
        <f t="shared" si="7"/>
        <v>I</v>
      </c>
      <c r="C49" s="15">
        <f t="shared" si="8"/>
        <v>43028.366</v>
      </c>
      <c r="D49" s="20" t="str">
        <f t="shared" si="9"/>
        <v>vis</v>
      </c>
      <c r="E49" s="51">
        <f>VLOOKUP(C49,A!C$21:E$973,3,FALSE)</f>
        <v>7498.9916243649795</v>
      </c>
      <c r="F49" s="23" t="s">
        <v>84</v>
      </c>
      <c r="G49" s="20" t="str">
        <f t="shared" si="10"/>
        <v>43028.366</v>
      </c>
      <c r="H49" s="15">
        <f t="shared" si="11"/>
        <v>7499</v>
      </c>
      <c r="I49" s="52" t="s">
        <v>463</v>
      </c>
      <c r="J49" s="53" t="s">
        <v>464</v>
      </c>
      <c r="K49" s="52">
        <v>7499</v>
      </c>
      <c r="L49" s="52" t="s">
        <v>189</v>
      </c>
      <c r="M49" s="53" t="s">
        <v>91</v>
      </c>
      <c r="N49" s="53"/>
      <c r="O49" s="54" t="s">
        <v>384</v>
      </c>
      <c r="P49" s="54" t="s">
        <v>465</v>
      </c>
    </row>
    <row r="50" spans="1:16" ht="12.75" customHeight="1" thickBot="1">
      <c r="A50" s="15" t="str">
        <f t="shared" si="6"/>
        <v>IBVS 2189 </v>
      </c>
      <c r="B50" s="23" t="str">
        <f t="shared" si="7"/>
        <v>I</v>
      </c>
      <c r="C50" s="15">
        <f t="shared" si="8"/>
        <v>44066.4887</v>
      </c>
      <c r="D50" s="20" t="str">
        <f t="shared" si="9"/>
        <v>vis</v>
      </c>
      <c r="E50" s="51">
        <f>VLOOKUP(C50,A!C$21:E$973,3,FALSE)</f>
        <v>7758.989795576681</v>
      </c>
      <c r="F50" s="23" t="s">
        <v>84</v>
      </c>
      <c r="G50" s="20" t="str">
        <f t="shared" si="10"/>
        <v>44066.4887</v>
      </c>
      <c r="H50" s="15">
        <f t="shared" si="11"/>
        <v>7759</v>
      </c>
      <c r="I50" s="52" t="s">
        <v>469</v>
      </c>
      <c r="J50" s="53" t="s">
        <v>470</v>
      </c>
      <c r="K50" s="52">
        <v>7759</v>
      </c>
      <c r="L50" s="52" t="s">
        <v>471</v>
      </c>
      <c r="M50" s="53" t="s">
        <v>306</v>
      </c>
      <c r="N50" s="53" t="s">
        <v>68</v>
      </c>
      <c r="O50" s="54" t="s">
        <v>472</v>
      </c>
      <c r="P50" s="55" t="s">
        <v>473</v>
      </c>
    </row>
    <row r="51" spans="1:16" ht="12.75" customHeight="1" thickBot="1">
      <c r="A51" s="15" t="str">
        <f t="shared" si="6"/>
        <v>IBVS 2189 </v>
      </c>
      <c r="B51" s="23" t="str">
        <f t="shared" si="7"/>
        <v>I</v>
      </c>
      <c r="C51" s="15">
        <f t="shared" si="8"/>
        <v>44070.4841</v>
      </c>
      <c r="D51" s="20" t="str">
        <f t="shared" si="9"/>
        <v>vis</v>
      </c>
      <c r="E51" s="51">
        <f>VLOOKUP(C51,A!C$21:E$973,3,FALSE)</f>
        <v>7759.990444819068</v>
      </c>
      <c r="F51" s="23" t="s">
        <v>84</v>
      </c>
      <c r="G51" s="20" t="str">
        <f t="shared" si="10"/>
        <v>44070.4841</v>
      </c>
      <c r="H51" s="15">
        <f t="shared" si="11"/>
        <v>7760</v>
      </c>
      <c r="I51" s="52" t="s">
        <v>474</v>
      </c>
      <c r="J51" s="53" t="s">
        <v>475</v>
      </c>
      <c r="K51" s="52">
        <v>7760</v>
      </c>
      <c r="L51" s="52" t="s">
        <v>476</v>
      </c>
      <c r="M51" s="53" t="s">
        <v>306</v>
      </c>
      <c r="N51" s="53" t="s">
        <v>68</v>
      </c>
      <c r="O51" s="54" t="s">
        <v>477</v>
      </c>
      <c r="P51" s="55" t="s">
        <v>473</v>
      </c>
    </row>
    <row r="52" spans="1:16" ht="12.75" customHeight="1" thickBot="1">
      <c r="A52" s="15" t="str">
        <f t="shared" si="6"/>
        <v>IBVS 2189 </v>
      </c>
      <c r="B52" s="23" t="str">
        <f t="shared" si="7"/>
        <v>I</v>
      </c>
      <c r="C52" s="15">
        <f t="shared" si="8"/>
        <v>44078.4706</v>
      </c>
      <c r="D52" s="20" t="str">
        <f t="shared" si="9"/>
        <v>vis</v>
      </c>
      <c r="E52" s="51">
        <f>VLOOKUP(C52,A!C$21:E$973,3,FALSE)</f>
        <v>7761.990666367428</v>
      </c>
      <c r="F52" s="23" t="s">
        <v>84</v>
      </c>
      <c r="G52" s="20" t="str">
        <f t="shared" si="10"/>
        <v>44078.4706</v>
      </c>
      <c r="H52" s="15">
        <f t="shared" si="11"/>
        <v>7762</v>
      </c>
      <c r="I52" s="52" t="s">
        <v>478</v>
      </c>
      <c r="J52" s="53" t="s">
        <v>479</v>
      </c>
      <c r="K52" s="52">
        <v>7762</v>
      </c>
      <c r="L52" s="52" t="s">
        <v>480</v>
      </c>
      <c r="M52" s="53" t="s">
        <v>306</v>
      </c>
      <c r="N52" s="53" t="s">
        <v>68</v>
      </c>
      <c r="O52" s="54" t="s">
        <v>481</v>
      </c>
      <c r="P52" s="55" t="s">
        <v>473</v>
      </c>
    </row>
    <row r="53" spans="1:16" ht="12.75" customHeight="1" thickBot="1">
      <c r="A53" s="15" t="str">
        <f t="shared" si="6"/>
        <v> BBS 44 </v>
      </c>
      <c r="B53" s="23" t="str">
        <f t="shared" si="7"/>
        <v>I</v>
      </c>
      <c r="C53" s="15">
        <f t="shared" si="8"/>
        <v>44082.476</v>
      </c>
      <c r="D53" s="20" t="str">
        <f t="shared" si="9"/>
        <v>vis</v>
      </c>
      <c r="E53" s="51">
        <f>VLOOKUP(C53,A!C$21:E$973,3,FALSE)</f>
        <v>7762.9938201131</v>
      </c>
      <c r="F53" s="23" t="s">
        <v>84</v>
      </c>
      <c r="G53" s="20" t="str">
        <f t="shared" si="10"/>
        <v>44082.476</v>
      </c>
      <c r="H53" s="15">
        <f t="shared" si="11"/>
        <v>7763</v>
      </c>
      <c r="I53" s="52" t="s">
        <v>482</v>
      </c>
      <c r="J53" s="53" t="s">
        <v>483</v>
      </c>
      <c r="K53" s="52">
        <v>7763</v>
      </c>
      <c r="L53" s="52" t="s">
        <v>456</v>
      </c>
      <c r="M53" s="53" t="s">
        <v>91</v>
      </c>
      <c r="N53" s="53"/>
      <c r="O53" s="54" t="s">
        <v>384</v>
      </c>
      <c r="P53" s="54" t="s">
        <v>484</v>
      </c>
    </row>
    <row r="54" spans="1:16" ht="12.75" customHeight="1" thickBot="1">
      <c r="A54" s="15" t="str">
        <f t="shared" si="6"/>
        <v> BBS 44 </v>
      </c>
      <c r="B54" s="23" t="str">
        <f t="shared" si="7"/>
        <v>I</v>
      </c>
      <c r="C54" s="15">
        <f t="shared" si="8"/>
        <v>44090.447</v>
      </c>
      <c r="D54" s="20" t="str">
        <f t="shared" si="9"/>
        <v>vis</v>
      </c>
      <c r="E54" s="51">
        <f>VLOOKUP(C54,A!C$21:E$973,3,FALSE)</f>
        <v>7764.990159681369</v>
      </c>
      <c r="F54" s="23" t="s">
        <v>84</v>
      </c>
      <c r="G54" s="20" t="str">
        <f t="shared" si="10"/>
        <v>44090.447</v>
      </c>
      <c r="H54" s="15">
        <f t="shared" si="11"/>
        <v>7765</v>
      </c>
      <c r="I54" s="52" t="s">
        <v>485</v>
      </c>
      <c r="J54" s="53" t="s">
        <v>486</v>
      </c>
      <c r="K54" s="52">
        <v>7765</v>
      </c>
      <c r="L54" s="52" t="s">
        <v>375</v>
      </c>
      <c r="M54" s="53" t="s">
        <v>91</v>
      </c>
      <c r="N54" s="53"/>
      <c r="O54" s="54" t="s">
        <v>371</v>
      </c>
      <c r="P54" s="54" t="s">
        <v>484</v>
      </c>
    </row>
    <row r="55" spans="1:16" ht="12.75" customHeight="1" thickBot="1">
      <c r="A55" s="15" t="str">
        <f t="shared" si="6"/>
        <v> BBS 44 </v>
      </c>
      <c r="B55" s="23" t="str">
        <f t="shared" si="7"/>
        <v>I</v>
      </c>
      <c r="C55" s="15">
        <f t="shared" si="8"/>
        <v>44090.447</v>
      </c>
      <c r="D55" s="20" t="str">
        <f t="shared" si="9"/>
        <v>vis</v>
      </c>
      <c r="E55" s="51">
        <f>VLOOKUP(C55,A!C$21:E$973,3,FALSE)</f>
        <v>7764.990159681369</v>
      </c>
      <c r="F55" s="23" t="s">
        <v>84</v>
      </c>
      <c r="G55" s="20" t="str">
        <f t="shared" si="10"/>
        <v>44090.447</v>
      </c>
      <c r="H55" s="15">
        <f t="shared" si="11"/>
        <v>7765</v>
      </c>
      <c r="I55" s="52" t="s">
        <v>485</v>
      </c>
      <c r="J55" s="53" t="s">
        <v>486</v>
      </c>
      <c r="K55" s="52">
        <v>7765</v>
      </c>
      <c r="L55" s="52" t="s">
        <v>375</v>
      </c>
      <c r="M55" s="53" t="s">
        <v>91</v>
      </c>
      <c r="N55" s="53"/>
      <c r="O55" s="54" t="s">
        <v>384</v>
      </c>
      <c r="P55" s="54" t="s">
        <v>484</v>
      </c>
    </row>
    <row r="56" spans="1:16" ht="12.75" customHeight="1" thickBot="1">
      <c r="A56" s="15" t="str">
        <f t="shared" si="6"/>
        <v>IBVS 2189 </v>
      </c>
      <c r="B56" s="23" t="str">
        <f t="shared" si="7"/>
        <v>II</v>
      </c>
      <c r="C56" s="15">
        <f t="shared" si="8"/>
        <v>44092.4453</v>
      </c>
      <c r="D56" s="20" t="str">
        <f t="shared" si="9"/>
        <v>vis</v>
      </c>
      <c r="E56" s="51">
        <f>VLOOKUP(C56,A!C$21:E$973,3,FALSE)</f>
        <v>7765.490634572759</v>
      </c>
      <c r="F56" s="23" t="s">
        <v>84</v>
      </c>
      <c r="G56" s="20" t="str">
        <f t="shared" si="10"/>
        <v>44092.4453</v>
      </c>
      <c r="H56" s="15">
        <f t="shared" si="11"/>
        <v>7765.5</v>
      </c>
      <c r="I56" s="52" t="s">
        <v>487</v>
      </c>
      <c r="J56" s="53" t="s">
        <v>488</v>
      </c>
      <c r="K56" s="52">
        <v>7765.5</v>
      </c>
      <c r="L56" s="52" t="s">
        <v>489</v>
      </c>
      <c r="M56" s="53" t="s">
        <v>306</v>
      </c>
      <c r="N56" s="53" t="s">
        <v>68</v>
      </c>
      <c r="O56" s="54" t="s">
        <v>490</v>
      </c>
      <c r="P56" s="55" t="s">
        <v>473</v>
      </c>
    </row>
    <row r="57" spans="1:16" ht="12.75" customHeight="1" thickBot="1">
      <c r="A57" s="15" t="str">
        <f t="shared" si="6"/>
        <v>IBVS 2189 </v>
      </c>
      <c r="B57" s="23" t="str">
        <f t="shared" si="7"/>
        <v>I</v>
      </c>
      <c r="C57" s="15">
        <f t="shared" si="8"/>
        <v>44106.4237</v>
      </c>
      <c r="D57" s="20" t="str">
        <f t="shared" si="9"/>
        <v>vis</v>
      </c>
      <c r="E57" s="51">
        <f>VLOOKUP(C57,A!C$21:E$973,3,FALSE)</f>
        <v>7768.991529444304</v>
      </c>
      <c r="F57" s="23" t="s">
        <v>84</v>
      </c>
      <c r="G57" s="20" t="str">
        <f t="shared" si="10"/>
        <v>44106.4237</v>
      </c>
      <c r="H57" s="15">
        <f t="shared" si="11"/>
        <v>7769</v>
      </c>
      <c r="I57" s="52" t="s">
        <v>491</v>
      </c>
      <c r="J57" s="53" t="s">
        <v>492</v>
      </c>
      <c r="K57" s="52">
        <v>7769</v>
      </c>
      <c r="L57" s="52" t="s">
        <v>493</v>
      </c>
      <c r="M57" s="53" t="s">
        <v>306</v>
      </c>
      <c r="N57" s="53" t="s">
        <v>68</v>
      </c>
      <c r="O57" s="54" t="s">
        <v>490</v>
      </c>
      <c r="P57" s="55" t="s">
        <v>473</v>
      </c>
    </row>
    <row r="58" spans="1:16" ht="12.75" customHeight="1" thickBot="1">
      <c r="A58" s="15" t="str">
        <f t="shared" si="6"/>
        <v> BBS 44 </v>
      </c>
      <c r="B58" s="23" t="str">
        <f t="shared" si="7"/>
        <v>I</v>
      </c>
      <c r="C58" s="15">
        <f t="shared" si="8"/>
        <v>44114.398</v>
      </c>
      <c r="D58" s="20" t="str">
        <f t="shared" si="9"/>
        <v>vis</v>
      </c>
      <c r="E58" s="51">
        <f>VLOOKUP(C58,A!C$21:E$973,3,FALSE)</f>
        <v>7770.988695498659</v>
      </c>
      <c r="F58" s="23" t="s">
        <v>84</v>
      </c>
      <c r="G58" s="20" t="str">
        <f t="shared" si="10"/>
        <v>44114.398</v>
      </c>
      <c r="H58" s="15">
        <f t="shared" si="11"/>
        <v>7771</v>
      </c>
      <c r="I58" s="52" t="s">
        <v>494</v>
      </c>
      <c r="J58" s="53" t="s">
        <v>495</v>
      </c>
      <c r="K58" s="52">
        <v>7771</v>
      </c>
      <c r="L58" s="52" t="s">
        <v>496</v>
      </c>
      <c r="M58" s="53" t="s">
        <v>91</v>
      </c>
      <c r="N58" s="53"/>
      <c r="O58" s="54" t="s">
        <v>371</v>
      </c>
      <c r="P58" s="54" t="s">
        <v>484</v>
      </c>
    </row>
    <row r="59" spans="1:16" ht="12.75" customHeight="1" thickBot="1">
      <c r="A59" s="15" t="str">
        <f t="shared" si="6"/>
        <v> BBS 45 </v>
      </c>
      <c r="B59" s="23" t="str">
        <f t="shared" si="7"/>
        <v>I</v>
      </c>
      <c r="C59" s="15">
        <f t="shared" si="8"/>
        <v>44122.393</v>
      </c>
      <c r="D59" s="20" t="str">
        <f t="shared" si="9"/>
        <v>vis</v>
      </c>
      <c r="E59" s="51">
        <f>VLOOKUP(C59,A!C$21:E$973,3,FALSE)</f>
        <v>7772.99104587481</v>
      </c>
      <c r="F59" s="23" t="s">
        <v>84</v>
      </c>
      <c r="G59" s="20" t="str">
        <f t="shared" si="10"/>
        <v>44122.393</v>
      </c>
      <c r="H59" s="15">
        <f t="shared" si="11"/>
        <v>7773</v>
      </c>
      <c r="I59" s="52" t="s">
        <v>500</v>
      </c>
      <c r="J59" s="53" t="s">
        <v>501</v>
      </c>
      <c r="K59" s="52">
        <v>7773</v>
      </c>
      <c r="L59" s="52" t="s">
        <v>430</v>
      </c>
      <c r="M59" s="53" t="s">
        <v>91</v>
      </c>
      <c r="N59" s="53"/>
      <c r="O59" s="54" t="s">
        <v>384</v>
      </c>
      <c r="P59" s="54" t="s">
        <v>502</v>
      </c>
    </row>
    <row r="60" spans="1:16" ht="12.75" customHeight="1" thickBot="1">
      <c r="A60" s="15" t="str">
        <f t="shared" si="6"/>
        <v>IBVS 2545 </v>
      </c>
      <c r="B60" s="23" t="str">
        <f t="shared" si="7"/>
        <v>I</v>
      </c>
      <c r="C60" s="15">
        <f t="shared" si="8"/>
        <v>44413.8677</v>
      </c>
      <c r="D60" s="20" t="str">
        <f t="shared" si="9"/>
        <v>vis</v>
      </c>
      <c r="E60" s="51">
        <f>VLOOKUP(C60,A!C$21:E$973,3,FALSE)</f>
        <v>7845.990980231781</v>
      </c>
      <c r="F60" s="23" t="s">
        <v>84</v>
      </c>
      <c r="G60" s="20" t="str">
        <f t="shared" si="10"/>
        <v>44413.8677</v>
      </c>
      <c r="H60" s="15">
        <f t="shared" si="11"/>
        <v>7846</v>
      </c>
      <c r="I60" s="52" t="s">
        <v>507</v>
      </c>
      <c r="J60" s="53" t="s">
        <v>508</v>
      </c>
      <c r="K60" s="52">
        <v>7846</v>
      </c>
      <c r="L60" s="52" t="s">
        <v>509</v>
      </c>
      <c r="M60" s="53" t="s">
        <v>306</v>
      </c>
      <c r="N60" s="53" t="s">
        <v>68</v>
      </c>
      <c r="O60" s="54" t="s">
        <v>510</v>
      </c>
      <c r="P60" s="55" t="s">
        <v>511</v>
      </c>
    </row>
    <row r="61" spans="1:16" ht="12.75" customHeight="1" thickBot="1">
      <c r="A61" s="15" t="str">
        <f t="shared" si="6"/>
        <v>IBVS 2545 </v>
      </c>
      <c r="B61" s="23" t="str">
        <f t="shared" si="7"/>
        <v>I</v>
      </c>
      <c r="C61" s="15">
        <f t="shared" si="8"/>
        <v>44433.8286</v>
      </c>
      <c r="D61" s="20" t="str">
        <f t="shared" si="9"/>
        <v>vis</v>
      </c>
      <c r="E61" s="51">
        <f>VLOOKUP(C61,A!C$21:E$973,3,FALSE)</f>
        <v>7850.990194193424</v>
      </c>
      <c r="F61" s="23" t="s">
        <v>84</v>
      </c>
      <c r="G61" s="20" t="str">
        <f t="shared" si="10"/>
        <v>44433.8286</v>
      </c>
      <c r="H61" s="15">
        <f t="shared" si="11"/>
        <v>7851</v>
      </c>
      <c r="I61" s="52" t="s">
        <v>512</v>
      </c>
      <c r="J61" s="53" t="s">
        <v>513</v>
      </c>
      <c r="K61" s="52">
        <v>7851</v>
      </c>
      <c r="L61" s="52" t="s">
        <v>514</v>
      </c>
      <c r="M61" s="53" t="s">
        <v>306</v>
      </c>
      <c r="N61" s="53" t="s">
        <v>68</v>
      </c>
      <c r="O61" s="54" t="s">
        <v>510</v>
      </c>
      <c r="P61" s="55" t="s">
        <v>511</v>
      </c>
    </row>
    <row r="62" spans="1:16" ht="12.75" customHeight="1" thickBot="1">
      <c r="A62" s="15" t="str">
        <f t="shared" si="6"/>
        <v>BAVM 43 </v>
      </c>
      <c r="B62" s="23" t="str">
        <f t="shared" si="7"/>
        <v>I</v>
      </c>
      <c r="C62" s="15">
        <f t="shared" si="8"/>
        <v>46286.499</v>
      </c>
      <c r="D62" s="20" t="str">
        <f t="shared" si="9"/>
        <v>vis</v>
      </c>
      <c r="E62" s="51">
        <f>VLOOKUP(C62,A!C$21:E$973,3,FALSE)</f>
        <v>8314.99210442817</v>
      </c>
      <c r="F62" s="23" t="s">
        <v>84</v>
      </c>
      <c r="G62" s="20" t="str">
        <f t="shared" si="10"/>
        <v>46286.499</v>
      </c>
      <c r="H62" s="15">
        <f t="shared" si="11"/>
        <v>8315</v>
      </c>
      <c r="I62" s="52" t="s">
        <v>515</v>
      </c>
      <c r="J62" s="53" t="s">
        <v>516</v>
      </c>
      <c r="K62" s="52">
        <v>8315</v>
      </c>
      <c r="L62" s="52" t="s">
        <v>419</v>
      </c>
      <c r="M62" s="53" t="s">
        <v>91</v>
      </c>
      <c r="N62" s="53"/>
      <c r="O62" s="54" t="s">
        <v>517</v>
      </c>
      <c r="P62" s="55" t="s">
        <v>518</v>
      </c>
    </row>
    <row r="63" spans="1:16" ht="12.75" customHeight="1" thickBot="1">
      <c r="A63" s="15" t="str">
        <f t="shared" si="6"/>
        <v> BBS 89 </v>
      </c>
      <c r="B63" s="23" t="str">
        <f t="shared" si="7"/>
        <v>I</v>
      </c>
      <c r="C63" s="15">
        <f t="shared" si="8"/>
        <v>47368.531</v>
      </c>
      <c r="D63" s="20" t="str">
        <f t="shared" si="9"/>
        <v>vis</v>
      </c>
      <c r="E63" s="51">
        <f>VLOOKUP(C63,A!C$21:E$973,3,FALSE)</f>
        <v>8585.987374247952</v>
      </c>
      <c r="F63" s="23" t="s">
        <v>84</v>
      </c>
      <c r="G63" s="20" t="str">
        <f t="shared" si="10"/>
        <v>47368.531</v>
      </c>
      <c r="H63" s="15">
        <f t="shared" si="11"/>
        <v>8586</v>
      </c>
      <c r="I63" s="52" t="s">
        <v>524</v>
      </c>
      <c r="J63" s="53" t="s">
        <v>525</v>
      </c>
      <c r="K63" s="52">
        <v>8586</v>
      </c>
      <c r="L63" s="52" t="s">
        <v>195</v>
      </c>
      <c r="M63" s="53" t="s">
        <v>306</v>
      </c>
      <c r="N63" s="53" t="s">
        <v>68</v>
      </c>
      <c r="O63" s="54" t="s">
        <v>411</v>
      </c>
      <c r="P63" s="54" t="s">
        <v>526</v>
      </c>
    </row>
    <row r="64" spans="1:16" ht="12.75" customHeight="1" thickBot="1">
      <c r="A64" s="15" t="str">
        <f t="shared" si="6"/>
        <v> VSSC 72.26 </v>
      </c>
      <c r="B64" s="23" t="str">
        <f t="shared" si="7"/>
        <v>I</v>
      </c>
      <c r="C64" s="15">
        <f t="shared" si="8"/>
        <v>47388.494</v>
      </c>
      <c r="D64" s="20" t="str">
        <f t="shared" si="9"/>
        <v>vis</v>
      </c>
      <c r="E64" s="51">
        <f>VLOOKUP(C64,A!C$21:E$973,3,FALSE)</f>
        <v>8590.987114155283</v>
      </c>
      <c r="F64" s="23" t="s">
        <v>84</v>
      </c>
      <c r="G64" s="20" t="str">
        <f t="shared" si="10"/>
        <v>47388.494</v>
      </c>
      <c r="H64" s="15">
        <f t="shared" si="11"/>
        <v>8591</v>
      </c>
      <c r="I64" s="52" t="s">
        <v>527</v>
      </c>
      <c r="J64" s="53" t="s">
        <v>528</v>
      </c>
      <c r="K64" s="52">
        <v>8591</v>
      </c>
      <c r="L64" s="52" t="s">
        <v>529</v>
      </c>
      <c r="M64" s="53" t="s">
        <v>91</v>
      </c>
      <c r="N64" s="53"/>
      <c r="O64" s="54" t="s">
        <v>530</v>
      </c>
      <c r="P64" s="54" t="s">
        <v>531</v>
      </c>
    </row>
    <row r="65" spans="1:16" ht="12.75" customHeight="1" thickBot="1">
      <c r="A65" s="15" t="str">
        <f t="shared" si="6"/>
        <v>IBVS 4399 </v>
      </c>
      <c r="B65" s="23" t="str">
        <f t="shared" si="7"/>
        <v>I</v>
      </c>
      <c r="C65" s="15">
        <f t="shared" si="8"/>
        <v>50247.3554</v>
      </c>
      <c r="D65" s="20" t="str">
        <f t="shared" si="9"/>
        <v>vis</v>
      </c>
      <c r="E65" s="51">
        <f>VLOOKUP(C65,A!C$21:E$973,3,FALSE)</f>
        <v>9306.989890847986</v>
      </c>
      <c r="F65" s="23" t="s">
        <v>84</v>
      </c>
      <c r="G65" s="20" t="str">
        <f t="shared" si="10"/>
        <v>50247.3554</v>
      </c>
      <c r="H65" s="15">
        <f t="shared" si="11"/>
        <v>9307</v>
      </c>
      <c r="I65" s="52" t="s">
        <v>539</v>
      </c>
      <c r="J65" s="53" t="s">
        <v>540</v>
      </c>
      <c r="K65" s="52">
        <v>9307</v>
      </c>
      <c r="L65" s="52" t="s">
        <v>541</v>
      </c>
      <c r="M65" s="53" t="s">
        <v>306</v>
      </c>
      <c r="N65" s="53" t="s">
        <v>542</v>
      </c>
      <c r="O65" s="54" t="s">
        <v>543</v>
      </c>
      <c r="P65" s="55" t="s">
        <v>544</v>
      </c>
    </row>
    <row r="66" spans="1:16" ht="12.75" customHeight="1" thickBot="1">
      <c r="A66" s="15" t="str">
        <f t="shared" si="6"/>
        <v>IBVS 4399 </v>
      </c>
      <c r="B66" s="23" t="str">
        <f t="shared" si="7"/>
        <v>I</v>
      </c>
      <c r="C66" s="15">
        <f t="shared" si="8"/>
        <v>50247.3567</v>
      </c>
      <c r="D66" s="20" t="str">
        <f t="shared" si="9"/>
        <v>vis</v>
      </c>
      <c r="E66" s="51">
        <f>VLOOKUP(C66,A!C$21:E$973,3,FALSE)</f>
        <v>9306.99021643341</v>
      </c>
      <c r="F66" s="23" t="s">
        <v>84</v>
      </c>
      <c r="G66" s="20" t="str">
        <f t="shared" si="10"/>
        <v>50247.3567</v>
      </c>
      <c r="H66" s="15">
        <f t="shared" si="11"/>
        <v>9307</v>
      </c>
      <c r="I66" s="52" t="s">
        <v>545</v>
      </c>
      <c r="J66" s="53" t="s">
        <v>546</v>
      </c>
      <c r="K66" s="52">
        <v>9307</v>
      </c>
      <c r="L66" s="52" t="s">
        <v>547</v>
      </c>
      <c r="M66" s="53" t="s">
        <v>306</v>
      </c>
      <c r="N66" s="53" t="s">
        <v>31</v>
      </c>
      <c r="O66" s="54" t="s">
        <v>543</v>
      </c>
      <c r="P66" s="55" t="s">
        <v>544</v>
      </c>
    </row>
    <row r="67" spans="1:16" ht="12.75" customHeight="1" thickBot="1">
      <c r="A67" s="15" t="str">
        <f t="shared" si="6"/>
        <v> JAAVSO 38;85 </v>
      </c>
      <c r="B67" s="23" t="str">
        <f t="shared" si="7"/>
        <v>I</v>
      </c>
      <c r="C67" s="15">
        <f t="shared" si="8"/>
        <v>55018.7701</v>
      </c>
      <c r="D67" s="20" t="str">
        <f t="shared" si="9"/>
        <v>vis</v>
      </c>
      <c r="E67" s="51">
        <f>VLOOKUP(C67,A!C$21:E$973,3,FALSE)</f>
        <v>10501.99226975043</v>
      </c>
      <c r="F67" s="23" t="s">
        <v>84</v>
      </c>
      <c r="G67" s="20" t="str">
        <f t="shared" si="10"/>
        <v>55018.7701</v>
      </c>
      <c r="H67" s="15">
        <f t="shared" si="11"/>
        <v>10502</v>
      </c>
      <c r="I67" s="52" t="s">
        <v>591</v>
      </c>
      <c r="J67" s="53" t="s">
        <v>592</v>
      </c>
      <c r="K67" s="52" t="s">
        <v>593</v>
      </c>
      <c r="L67" s="52" t="s">
        <v>594</v>
      </c>
      <c r="M67" s="53" t="s">
        <v>552</v>
      </c>
      <c r="N67" s="53" t="s">
        <v>553</v>
      </c>
      <c r="O67" s="54" t="s">
        <v>522</v>
      </c>
      <c r="P67" s="54" t="s">
        <v>595</v>
      </c>
    </row>
    <row r="68" spans="1:16" ht="12.75" customHeight="1" thickBot="1">
      <c r="A68" s="15" t="str">
        <f t="shared" si="6"/>
        <v>BAVM 238 </v>
      </c>
      <c r="B68" s="23" t="str">
        <f t="shared" si="7"/>
        <v>I</v>
      </c>
      <c r="C68" s="15">
        <f t="shared" si="8"/>
        <v>56887.4118</v>
      </c>
      <c r="D68" s="20" t="str">
        <f t="shared" si="9"/>
        <v>vis</v>
      </c>
      <c r="E68" s="51">
        <f>VLOOKUP(C68,A!C$21:E$973,3,FALSE)</f>
        <v>10969.99419731634</v>
      </c>
      <c r="F68" s="23" t="s">
        <v>84</v>
      </c>
      <c r="G68" s="20" t="str">
        <f t="shared" si="10"/>
        <v>56887.4118</v>
      </c>
      <c r="H68" s="15">
        <f t="shared" si="11"/>
        <v>10970</v>
      </c>
      <c r="I68" s="52" t="s">
        <v>608</v>
      </c>
      <c r="J68" s="53" t="s">
        <v>609</v>
      </c>
      <c r="K68" s="52" t="s">
        <v>610</v>
      </c>
      <c r="L68" s="52" t="s">
        <v>611</v>
      </c>
      <c r="M68" s="53" t="s">
        <v>552</v>
      </c>
      <c r="N68" s="53" t="s">
        <v>588</v>
      </c>
      <c r="O68" s="54" t="s">
        <v>612</v>
      </c>
      <c r="P68" s="55" t="s">
        <v>613</v>
      </c>
    </row>
    <row r="69" spans="1:16" ht="12.75" customHeight="1" thickBot="1">
      <c r="A69" s="15" t="str">
        <f t="shared" si="6"/>
        <v> AN 136.203 </v>
      </c>
      <c r="B69" s="23" t="str">
        <f t="shared" si="7"/>
        <v>I</v>
      </c>
      <c r="C69" s="15">
        <f t="shared" si="8"/>
        <v>10790.464</v>
      </c>
      <c r="D69" s="20" t="str">
        <f t="shared" si="9"/>
        <v>vis</v>
      </c>
      <c r="E69" s="51" t="e">
        <f>VLOOKUP(C69,A!C$21:E$973,3,FALSE)</f>
        <v>#N/A</v>
      </c>
      <c r="F69" s="23" t="s">
        <v>84</v>
      </c>
      <c r="G69" s="20" t="str">
        <f t="shared" si="10"/>
        <v>10790.464</v>
      </c>
      <c r="H69" s="15">
        <f t="shared" si="11"/>
        <v>-575</v>
      </c>
      <c r="I69" s="52" t="s">
        <v>88</v>
      </c>
      <c r="J69" s="53" t="s">
        <v>89</v>
      </c>
      <c r="K69" s="52">
        <v>-575</v>
      </c>
      <c r="L69" s="52" t="s">
        <v>90</v>
      </c>
      <c r="M69" s="53" t="s">
        <v>91</v>
      </c>
      <c r="N69" s="53"/>
      <c r="O69" s="54" t="s">
        <v>92</v>
      </c>
      <c r="P69" s="54" t="s">
        <v>93</v>
      </c>
    </row>
    <row r="70" spans="1:16" ht="12.75" customHeight="1" thickBot="1">
      <c r="A70" s="15" t="str">
        <f t="shared" si="6"/>
        <v> AN 136.203 </v>
      </c>
      <c r="B70" s="23" t="str">
        <f t="shared" si="7"/>
        <v>I</v>
      </c>
      <c r="C70" s="15">
        <f t="shared" si="8"/>
        <v>12012.25</v>
      </c>
      <c r="D70" s="20" t="str">
        <f t="shared" si="9"/>
        <v>vis</v>
      </c>
      <c r="E70" s="51" t="e">
        <f>VLOOKUP(C70,A!C$21:E$973,3,FALSE)</f>
        <v>#N/A</v>
      </c>
      <c r="F70" s="23" t="s">
        <v>84</v>
      </c>
      <c r="G70" s="20" t="str">
        <f t="shared" si="10"/>
        <v>12012.250</v>
      </c>
      <c r="H70" s="15">
        <f t="shared" si="11"/>
        <v>-269</v>
      </c>
      <c r="I70" s="52" t="s">
        <v>94</v>
      </c>
      <c r="J70" s="53" t="s">
        <v>95</v>
      </c>
      <c r="K70" s="52">
        <v>-269</v>
      </c>
      <c r="L70" s="52" t="s">
        <v>96</v>
      </c>
      <c r="M70" s="53" t="s">
        <v>91</v>
      </c>
      <c r="N70" s="53"/>
      <c r="O70" s="54" t="s">
        <v>92</v>
      </c>
      <c r="P70" s="54" t="s">
        <v>93</v>
      </c>
    </row>
    <row r="71" spans="1:16" ht="12.75" customHeight="1" thickBot="1">
      <c r="A71" s="15" t="str">
        <f t="shared" si="6"/>
        <v> AN 136.203 </v>
      </c>
      <c r="B71" s="23" t="str">
        <f t="shared" si="7"/>
        <v>I</v>
      </c>
      <c r="C71" s="15">
        <f t="shared" si="8"/>
        <v>12040.17</v>
      </c>
      <c r="D71" s="20" t="str">
        <f t="shared" si="9"/>
        <v>vis</v>
      </c>
      <c r="E71" s="51" t="e">
        <f>VLOOKUP(C71,A!C$21:E$973,3,FALSE)</f>
        <v>#N/A</v>
      </c>
      <c r="F71" s="23" t="s">
        <v>84</v>
      </c>
      <c r="G71" s="20" t="str">
        <f t="shared" si="10"/>
        <v>12040.170</v>
      </c>
      <c r="H71" s="15">
        <f t="shared" si="11"/>
        <v>-262</v>
      </c>
      <c r="I71" s="52" t="s">
        <v>97</v>
      </c>
      <c r="J71" s="53" t="s">
        <v>98</v>
      </c>
      <c r="K71" s="52">
        <v>-262</v>
      </c>
      <c r="L71" s="52" t="s">
        <v>99</v>
      </c>
      <c r="M71" s="53" t="s">
        <v>91</v>
      </c>
      <c r="N71" s="53"/>
      <c r="O71" s="54" t="s">
        <v>92</v>
      </c>
      <c r="P71" s="54" t="s">
        <v>93</v>
      </c>
    </row>
    <row r="72" spans="1:16" ht="12.75" customHeight="1" thickBot="1">
      <c r="A72" s="15" t="str">
        <f t="shared" si="6"/>
        <v> AN 136.203 </v>
      </c>
      <c r="B72" s="23" t="str">
        <f t="shared" si="7"/>
        <v>I</v>
      </c>
      <c r="C72" s="15">
        <f t="shared" si="8"/>
        <v>12978.474</v>
      </c>
      <c r="D72" s="20" t="str">
        <f t="shared" si="9"/>
        <v>vis</v>
      </c>
      <c r="E72" s="51" t="e">
        <f>VLOOKUP(C72,A!C$21:E$973,3,FALSE)</f>
        <v>#N/A</v>
      </c>
      <c r="F72" s="23" t="s">
        <v>84</v>
      </c>
      <c r="G72" s="20" t="str">
        <f t="shared" si="10"/>
        <v>12978.474</v>
      </c>
      <c r="H72" s="15">
        <f t="shared" si="11"/>
        <v>-27</v>
      </c>
      <c r="I72" s="52" t="s">
        <v>100</v>
      </c>
      <c r="J72" s="53" t="s">
        <v>101</v>
      </c>
      <c r="K72" s="52">
        <v>-27</v>
      </c>
      <c r="L72" s="52" t="s">
        <v>102</v>
      </c>
      <c r="M72" s="53" t="s">
        <v>91</v>
      </c>
      <c r="N72" s="53"/>
      <c r="O72" s="54" t="s">
        <v>92</v>
      </c>
      <c r="P72" s="54" t="s">
        <v>93</v>
      </c>
    </row>
    <row r="73" spans="1:16" ht="12.75" customHeight="1" thickBot="1">
      <c r="A73" s="15" t="str">
        <f t="shared" si="6"/>
        <v> AN 136.203 </v>
      </c>
      <c r="B73" s="23" t="str">
        <f t="shared" si="7"/>
        <v>I</v>
      </c>
      <c r="C73" s="15">
        <f t="shared" si="8"/>
        <v>13046.455</v>
      </c>
      <c r="D73" s="20" t="str">
        <f t="shared" si="9"/>
        <v>vis</v>
      </c>
      <c r="E73" s="51" t="e">
        <f>VLOOKUP(C73,A!C$21:E$973,3,FALSE)</f>
        <v>#N/A</v>
      </c>
      <c r="F73" s="23" t="s">
        <v>84</v>
      </c>
      <c r="G73" s="20" t="str">
        <f t="shared" si="10"/>
        <v>13046.455</v>
      </c>
      <c r="H73" s="15">
        <f t="shared" si="11"/>
        <v>-10</v>
      </c>
      <c r="I73" s="52" t="s">
        <v>103</v>
      </c>
      <c r="J73" s="53" t="s">
        <v>104</v>
      </c>
      <c r="K73" s="52">
        <v>-10</v>
      </c>
      <c r="L73" s="52" t="s">
        <v>105</v>
      </c>
      <c r="M73" s="53" t="s">
        <v>91</v>
      </c>
      <c r="N73" s="53"/>
      <c r="O73" s="54" t="s">
        <v>92</v>
      </c>
      <c r="P73" s="54" t="s">
        <v>93</v>
      </c>
    </row>
    <row r="74" spans="1:16" ht="12.75" customHeight="1" thickBot="1">
      <c r="A74" s="15" t="str">
        <f t="shared" si="6"/>
        <v> AN 136.203 </v>
      </c>
      <c r="B74" s="23" t="str">
        <f t="shared" si="7"/>
        <v>I</v>
      </c>
      <c r="C74" s="15">
        <f t="shared" si="8"/>
        <v>13082.366</v>
      </c>
      <c r="D74" s="20" t="str">
        <f t="shared" si="9"/>
        <v>vis</v>
      </c>
      <c r="E74" s="51" t="e">
        <f>VLOOKUP(C74,A!C$21:E$973,3,FALSE)</f>
        <v>#N/A</v>
      </c>
      <c r="F74" s="23" t="s">
        <v>84</v>
      </c>
      <c r="G74" s="20" t="str">
        <f t="shared" si="10"/>
        <v>13082.366</v>
      </c>
      <c r="H74" s="15">
        <f t="shared" si="11"/>
        <v>-1</v>
      </c>
      <c r="I74" s="52" t="s">
        <v>106</v>
      </c>
      <c r="J74" s="53" t="s">
        <v>107</v>
      </c>
      <c r="K74" s="52">
        <v>-1</v>
      </c>
      <c r="L74" s="52" t="s">
        <v>108</v>
      </c>
      <c r="M74" s="53" t="s">
        <v>91</v>
      </c>
      <c r="N74" s="53"/>
      <c r="O74" s="54" t="s">
        <v>92</v>
      </c>
      <c r="P74" s="54" t="s">
        <v>93</v>
      </c>
    </row>
    <row r="75" spans="1:16" ht="12.75" customHeight="1" thickBot="1">
      <c r="A75" s="15" t="str">
        <f aca="true" t="shared" si="12" ref="A75:A106">P75</f>
        <v> AJ 15.91 </v>
      </c>
      <c r="B75" s="23" t="str">
        <f aca="true" t="shared" si="13" ref="B75:B106">IF(H75=INT(H75),"I","II")</f>
        <v>I</v>
      </c>
      <c r="C75" s="15">
        <f aca="true" t="shared" si="14" ref="C75:C106">1*G75</f>
        <v>13090.36</v>
      </c>
      <c r="D75" s="20" t="str">
        <f aca="true" t="shared" si="15" ref="D75:D106">VLOOKUP(F75,I$1:J$5,2,FALSE)</f>
        <v>vis</v>
      </c>
      <c r="E75" s="51" t="e">
        <f>VLOOKUP(C75,A!C$21:E$973,3,FALSE)</f>
        <v>#N/A</v>
      </c>
      <c r="F75" s="23" t="s">
        <v>84</v>
      </c>
      <c r="G75" s="20" t="str">
        <f aca="true" t="shared" si="16" ref="G75:G106">MID(I75,3,LEN(I75)-3)</f>
        <v>13090.360</v>
      </c>
      <c r="H75" s="15">
        <f aca="true" t="shared" si="17" ref="H75:H106">1*K75</f>
        <v>1</v>
      </c>
      <c r="I75" s="52" t="s">
        <v>109</v>
      </c>
      <c r="J75" s="53" t="s">
        <v>110</v>
      </c>
      <c r="K75" s="52">
        <v>1</v>
      </c>
      <c r="L75" s="52" t="s">
        <v>111</v>
      </c>
      <c r="M75" s="53" t="s">
        <v>91</v>
      </c>
      <c r="N75" s="53"/>
      <c r="O75" s="54" t="s">
        <v>112</v>
      </c>
      <c r="P75" s="54" t="s">
        <v>113</v>
      </c>
    </row>
    <row r="76" spans="1:16" ht="12.75" customHeight="1" thickBot="1">
      <c r="A76" s="15" t="str">
        <f t="shared" si="12"/>
        <v> AN 136.222 </v>
      </c>
      <c r="B76" s="23" t="str">
        <f t="shared" si="13"/>
        <v>I</v>
      </c>
      <c r="C76" s="15">
        <f t="shared" si="14"/>
        <v>13090.36</v>
      </c>
      <c r="D76" s="20" t="str">
        <f t="shared" si="15"/>
        <v>vis</v>
      </c>
      <c r="E76" s="51" t="e">
        <f>VLOOKUP(C76,A!C$21:E$973,3,FALSE)</f>
        <v>#N/A</v>
      </c>
      <c r="F76" s="23" t="s">
        <v>84</v>
      </c>
      <c r="G76" s="20" t="str">
        <f t="shared" si="16"/>
        <v>13090.360</v>
      </c>
      <c r="H76" s="15">
        <f t="shared" si="17"/>
        <v>1</v>
      </c>
      <c r="I76" s="52" t="s">
        <v>109</v>
      </c>
      <c r="J76" s="53" t="s">
        <v>110</v>
      </c>
      <c r="K76" s="52">
        <v>1</v>
      </c>
      <c r="L76" s="52" t="s">
        <v>111</v>
      </c>
      <c r="M76" s="53" t="s">
        <v>91</v>
      </c>
      <c r="N76" s="53"/>
      <c r="O76" s="54" t="s">
        <v>114</v>
      </c>
      <c r="P76" s="54" t="s">
        <v>115</v>
      </c>
    </row>
    <row r="77" spans="1:16" ht="12.75" customHeight="1" thickBot="1">
      <c r="A77" s="15" t="str">
        <f t="shared" si="12"/>
        <v> AN 136.334 </v>
      </c>
      <c r="B77" s="23" t="str">
        <f t="shared" si="13"/>
        <v>I</v>
      </c>
      <c r="C77" s="15">
        <f t="shared" si="14"/>
        <v>13094.346</v>
      </c>
      <c r="D77" s="20" t="str">
        <f t="shared" si="15"/>
        <v>vis</v>
      </c>
      <c r="E77" s="51" t="e">
        <f>VLOOKUP(C77,A!C$21:E$973,3,FALSE)</f>
        <v>#N/A</v>
      </c>
      <c r="F77" s="23" t="s">
        <v>84</v>
      </c>
      <c r="G77" s="20" t="str">
        <f t="shared" si="16"/>
        <v>13094.346</v>
      </c>
      <c r="H77" s="15">
        <f t="shared" si="17"/>
        <v>2</v>
      </c>
      <c r="I77" s="52" t="s">
        <v>116</v>
      </c>
      <c r="J77" s="53" t="s">
        <v>117</v>
      </c>
      <c r="K77" s="52">
        <v>2</v>
      </c>
      <c r="L77" s="52" t="s">
        <v>118</v>
      </c>
      <c r="M77" s="53" t="s">
        <v>91</v>
      </c>
      <c r="N77" s="53"/>
      <c r="O77" s="54" t="s">
        <v>119</v>
      </c>
      <c r="P77" s="54" t="s">
        <v>120</v>
      </c>
    </row>
    <row r="78" spans="1:16" ht="12.75" customHeight="1" thickBot="1">
      <c r="A78" s="15" t="str">
        <f t="shared" si="12"/>
        <v> AN 136.222 </v>
      </c>
      <c r="B78" s="23" t="str">
        <f t="shared" si="13"/>
        <v>I</v>
      </c>
      <c r="C78" s="15">
        <f t="shared" si="14"/>
        <v>13094.355</v>
      </c>
      <c r="D78" s="20" t="str">
        <f t="shared" si="15"/>
        <v>vis</v>
      </c>
      <c r="E78" s="51" t="e">
        <f>VLOOKUP(C78,A!C$21:E$973,3,FALSE)</f>
        <v>#N/A</v>
      </c>
      <c r="F78" s="23" t="s">
        <v>84</v>
      </c>
      <c r="G78" s="20" t="str">
        <f t="shared" si="16"/>
        <v>13094.355</v>
      </c>
      <c r="H78" s="15">
        <f t="shared" si="17"/>
        <v>2</v>
      </c>
      <c r="I78" s="52" t="s">
        <v>121</v>
      </c>
      <c r="J78" s="53" t="s">
        <v>122</v>
      </c>
      <c r="K78" s="52">
        <v>2</v>
      </c>
      <c r="L78" s="52" t="s">
        <v>123</v>
      </c>
      <c r="M78" s="53" t="s">
        <v>91</v>
      </c>
      <c r="N78" s="53"/>
      <c r="O78" s="54" t="s">
        <v>114</v>
      </c>
      <c r="P78" s="54" t="s">
        <v>115</v>
      </c>
    </row>
    <row r="79" spans="1:16" ht="12.75" customHeight="1" thickBot="1">
      <c r="A79" s="15" t="str">
        <f t="shared" si="12"/>
        <v> AN 136.334 </v>
      </c>
      <c r="B79" s="23" t="str">
        <f t="shared" si="13"/>
        <v>I</v>
      </c>
      <c r="C79" s="15">
        <f t="shared" si="14"/>
        <v>13102.333</v>
      </c>
      <c r="D79" s="20" t="str">
        <f t="shared" si="15"/>
        <v>vis</v>
      </c>
      <c r="E79" s="51" t="e">
        <f>VLOOKUP(C79,A!C$21:E$973,3,FALSE)</f>
        <v>#N/A</v>
      </c>
      <c r="F79" s="23" t="s">
        <v>84</v>
      </c>
      <c r="G79" s="20" t="str">
        <f t="shared" si="16"/>
        <v>13102.333</v>
      </c>
      <c r="H79" s="15">
        <f t="shared" si="17"/>
        <v>4</v>
      </c>
      <c r="I79" s="52" t="s">
        <v>124</v>
      </c>
      <c r="J79" s="53" t="s">
        <v>125</v>
      </c>
      <c r="K79" s="52">
        <v>4</v>
      </c>
      <c r="L79" s="52" t="s">
        <v>126</v>
      </c>
      <c r="M79" s="53" t="s">
        <v>91</v>
      </c>
      <c r="N79" s="53"/>
      <c r="O79" s="54" t="s">
        <v>119</v>
      </c>
      <c r="P79" s="54" t="s">
        <v>120</v>
      </c>
    </row>
    <row r="80" spans="1:16" ht="12.75" customHeight="1" thickBot="1">
      <c r="A80" s="15" t="str">
        <f t="shared" si="12"/>
        <v> AN 137.10 </v>
      </c>
      <c r="B80" s="23" t="str">
        <f t="shared" si="13"/>
        <v>I</v>
      </c>
      <c r="C80" s="15">
        <f t="shared" si="14"/>
        <v>13102.356</v>
      </c>
      <c r="D80" s="20" t="str">
        <f t="shared" si="15"/>
        <v>vis</v>
      </c>
      <c r="E80" s="51" t="e">
        <f>VLOOKUP(C80,A!C$21:E$973,3,FALSE)</f>
        <v>#N/A</v>
      </c>
      <c r="F80" s="23" t="s">
        <v>84</v>
      </c>
      <c r="G80" s="20" t="str">
        <f t="shared" si="16"/>
        <v>13102.356</v>
      </c>
      <c r="H80" s="15">
        <f t="shared" si="17"/>
        <v>4</v>
      </c>
      <c r="I80" s="52" t="s">
        <v>127</v>
      </c>
      <c r="J80" s="53" t="s">
        <v>128</v>
      </c>
      <c r="K80" s="52">
        <v>4</v>
      </c>
      <c r="L80" s="52" t="s">
        <v>129</v>
      </c>
      <c r="M80" s="53" t="s">
        <v>91</v>
      </c>
      <c r="N80" s="53"/>
      <c r="O80" s="54" t="s">
        <v>130</v>
      </c>
      <c r="P80" s="54" t="s">
        <v>131</v>
      </c>
    </row>
    <row r="81" spans="1:16" ht="12.75" customHeight="1" thickBot="1">
      <c r="A81" s="15" t="str">
        <f t="shared" si="12"/>
        <v> AN 136.334 </v>
      </c>
      <c r="B81" s="23" t="str">
        <f t="shared" si="13"/>
        <v>I</v>
      </c>
      <c r="C81" s="15">
        <f t="shared" si="14"/>
        <v>13106.338</v>
      </c>
      <c r="D81" s="20" t="str">
        <f t="shared" si="15"/>
        <v>vis</v>
      </c>
      <c r="E81" s="51" t="e">
        <f>VLOOKUP(C81,A!C$21:E$973,3,FALSE)</f>
        <v>#N/A</v>
      </c>
      <c r="F81" s="23" t="s">
        <v>84</v>
      </c>
      <c r="G81" s="20" t="str">
        <f t="shared" si="16"/>
        <v>13106.338</v>
      </c>
      <c r="H81" s="15">
        <f t="shared" si="17"/>
        <v>5</v>
      </c>
      <c r="I81" s="52" t="s">
        <v>132</v>
      </c>
      <c r="J81" s="53" t="s">
        <v>133</v>
      </c>
      <c r="K81" s="52">
        <v>5</v>
      </c>
      <c r="L81" s="52" t="s">
        <v>134</v>
      </c>
      <c r="M81" s="53" t="s">
        <v>91</v>
      </c>
      <c r="N81" s="53"/>
      <c r="O81" s="54" t="s">
        <v>119</v>
      </c>
      <c r="P81" s="54" t="s">
        <v>120</v>
      </c>
    </row>
    <row r="82" spans="1:16" ht="12.75" customHeight="1" thickBot="1">
      <c r="A82" s="15" t="str">
        <f t="shared" si="12"/>
        <v> AN 137.10 </v>
      </c>
      <c r="B82" s="23" t="str">
        <f t="shared" si="13"/>
        <v>I</v>
      </c>
      <c r="C82" s="15">
        <f t="shared" si="14"/>
        <v>13122.275</v>
      </c>
      <c r="D82" s="20" t="str">
        <f t="shared" si="15"/>
        <v>vis</v>
      </c>
      <c r="E82" s="51" t="e">
        <f>VLOOKUP(C82,A!C$21:E$973,3,FALSE)</f>
        <v>#N/A</v>
      </c>
      <c r="F82" s="23" t="s">
        <v>84</v>
      </c>
      <c r="G82" s="20" t="str">
        <f t="shared" si="16"/>
        <v>13122.275</v>
      </c>
      <c r="H82" s="15">
        <f t="shared" si="17"/>
        <v>9</v>
      </c>
      <c r="I82" s="52" t="s">
        <v>135</v>
      </c>
      <c r="J82" s="53" t="s">
        <v>136</v>
      </c>
      <c r="K82" s="52">
        <v>9</v>
      </c>
      <c r="L82" s="52" t="s">
        <v>137</v>
      </c>
      <c r="M82" s="53" t="s">
        <v>91</v>
      </c>
      <c r="N82" s="53"/>
      <c r="O82" s="54" t="s">
        <v>130</v>
      </c>
      <c r="P82" s="54" t="s">
        <v>131</v>
      </c>
    </row>
    <row r="83" spans="1:16" ht="12.75" customHeight="1" thickBot="1">
      <c r="A83" s="15" t="str">
        <f t="shared" si="12"/>
        <v> AJ 16.46 </v>
      </c>
      <c r="B83" s="23" t="str">
        <f t="shared" si="13"/>
        <v>II</v>
      </c>
      <c r="C83" s="15">
        <f t="shared" si="14"/>
        <v>13307.806</v>
      </c>
      <c r="D83" s="20" t="str">
        <f t="shared" si="15"/>
        <v>vis</v>
      </c>
      <c r="E83" s="51" t="e">
        <f>VLOOKUP(C83,A!C$21:E$973,3,FALSE)</f>
        <v>#N/A</v>
      </c>
      <c r="F83" s="23" t="s">
        <v>84</v>
      </c>
      <c r="G83" s="20" t="str">
        <f t="shared" si="16"/>
        <v>13307.806</v>
      </c>
      <c r="H83" s="15">
        <f t="shared" si="17"/>
        <v>55.5</v>
      </c>
      <c r="I83" s="52" t="s">
        <v>138</v>
      </c>
      <c r="J83" s="53" t="s">
        <v>139</v>
      </c>
      <c r="K83" s="52">
        <v>55.5</v>
      </c>
      <c r="L83" s="52" t="s">
        <v>140</v>
      </c>
      <c r="M83" s="53" t="s">
        <v>141</v>
      </c>
      <c r="N83" s="53"/>
      <c r="O83" s="54" t="s">
        <v>142</v>
      </c>
      <c r="P83" s="54" t="s">
        <v>143</v>
      </c>
    </row>
    <row r="84" spans="1:16" ht="12.75" customHeight="1" thickBot="1">
      <c r="A84" s="15" t="str">
        <f t="shared" si="12"/>
        <v> AJ 16.46 </v>
      </c>
      <c r="B84" s="23" t="str">
        <f t="shared" si="13"/>
        <v>II</v>
      </c>
      <c r="C84" s="15">
        <f t="shared" si="14"/>
        <v>13359.773</v>
      </c>
      <c r="D84" s="20" t="str">
        <f t="shared" si="15"/>
        <v>vis</v>
      </c>
      <c r="E84" s="51" t="e">
        <f>VLOOKUP(C84,A!C$21:E$973,3,FALSE)</f>
        <v>#N/A</v>
      </c>
      <c r="F84" s="23" t="s">
        <v>84</v>
      </c>
      <c r="G84" s="20" t="str">
        <f t="shared" si="16"/>
        <v>13359.773</v>
      </c>
      <c r="H84" s="15">
        <f t="shared" si="17"/>
        <v>68.5</v>
      </c>
      <c r="I84" s="52" t="s">
        <v>144</v>
      </c>
      <c r="J84" s="53" t="s">
        <v>145</v>
      </c>
      <c r="K84" s="52">
        <v>68.5</v>
      </c>
      <c r="L84" s="52" t="s">
        <v>146</v>
      </c>
      <c r="M84" s="53" t="s">
        <v>141</v>
      </c>
      <c r="N84" s="53"/>
      <c r="O84" s="54" t="s">
        <v>142</v>
      </c>
      <c r="P84" s="54" t="s">
        <v>143</v>
      </c>
    </row>
    <row r="85" spans="1:16" ht="12.75" customHeight="1" thickBot="1">
      <c r="A85" s="15" t="str">
        <f t="shared" si="12"/>
        <v> AJ 16.46 </v>
      </c>
      <c r="B85" s="23" t="str">
        <f t="shared" si="13"/>
        <v>II</v>
      </c>
      <c r="C85" s="15">
        <f t="shared" si="14"/>
        <v>13403.651</v>
      </c>
      <c r="D85" s="20" t="str">
        <f t="shared" si="15"/>
        <v>vis</v>
      </c>
      <c r="E85" s="51" t="e">
        <f>VLOOKUP(C85,A!C$21:E$973,3,FALSE)</f>
        <v>#N/A</v>
      </c>
      <c r="F85" s="23" t="s">
        <v>84</v>
      </c>
      <c r="G85" s="20" t="str">
        <f t="shared" si="16"/>
        <v>13403.651</v>
      </c>
      <c r="H85" s="15">
        <f t="shared" si="17"/>
        <v>79.5</v>
      </c>
      <c r="I85" s="52" t="s">
        <v>147</v>
      </c>
      <c r="J85" s="53" t="s">
        <v>148</v>
      </c>
      <c r="K85" s="52">
        <v>79.5</v>
      </c>
      <c r="L85" s="52" t="s">
        <v>149</v>
      </c>
      <c r="M85" s="53" t="s">
        <v>141</v>
      </c>
      <c r="N85" s="53"/>
      <c r="O85" s="54" t="s">
        <v>142</v>
      </c>
      <c r="P85" s="54" t="s">
        <v>143</v>
      </c>
    </row>
    <row r="86" spans="1:16" ht="12.75" customHeight="1" thickBot="1">
      <c r="A86" s="15" t="str">
        <f t="shared" si="12"/>
        <v> AJ 16.46 </v>
      </c>
      <c r="B86" s="23" t="str">
        <f t="shared" si="13"/>
        <v>I</v>
      </c>
      <c r="C86" s="15">
        <f t="shared" si="14"/>
        <v>13405.735</v>
      </c>
      <c r="D86" s="20" t="str">
        <f t="shared" si="15"/>
        <v>vis</v>
      </c>
      <c r="E86" s="51" t="e">
        <f>VLOOKUP(C86,A!C$21:E$973,3,FALSE)</f>
        <v>#N/A</v>
      </c>
      <c r="F86" s="23" t="s">
        <v>84</v>
      </c>
      <c r="G86" s="20" t="str">
        <f t="shared" si="16"/>
        <v>13405.735</v>
      </c>
      <c r="H86" s="15">
        <f t="shared" si="17"/>
        <v>80</v>
      </c>
      <c r="I86" s="52" t="s">
        <v>150</v>
      </c>
      <c r="J86" s="53" t="s">
        <v>151</v>
      </c>
      <c r="K86" s="52">
        <v>80</v>
      </c>
      <c r="L86" s="52" t="s">
        <v>152</v>
      </c>
      <c r="M86" s="53" t="s">
        <v>141</v>
      </c>
      <c r="N86" s="53"/>
      <c r="O86" s="54" t="s">
        <v>142</v>
      </c>
      <c r="P86" s="54" t="s">
        <v>143</v>
      </c>
    </row>
    <row r="87" spans="1:16" ht="12.75" customHeight="1" thickBot="1">
      <c r="A87" s="15" t="str">
        <f t="shared" si="12"/>
        <v> AJ 16.46 </v>
      </c>
      <c r="B87" s="23" t="str">
        <f t="shared" si="13"/>
        <v>II</v>
      </c>
      <c r="C87" s="15">
        <f t="shared" si="14"/>
        <v>13411.669</v>
      </c>
      <c r="D87" s="20" t="str">
        <f t="shared" si="15"/>
        <v>vis</v>
      </c>
      <c r="E87" s="51" t="e">
        <f>VLOOKUP(C87,A!C$21:E$973,3,FALSE)</f>
        <v>#N/A</v>
      </c>
      <c r="F87" s="23" t="s">
        <v>84</v>
      </c>
      <c r="G87" s="20" t="str">
        <f t="shared" si="16"/>
        <v>13411.669</v>
      </c>
      <c r="H87" s="15">
        <f t="shared" si="17"/>
        <v>81.5</v>
      </c>
      <c r="I87" s="52" t="s">
        <v>153</v>
      </c>
      <c r="J87" s="53" t="s">
        <v>154</v>
      </c>
      <c r="K87" s="52">
        <v>81.5</v>
      </c>
      <c r="L87" s="52" t="s">
        <v>155</v>
      </c>
      <c r="M87" s="53" t="s">
        <v>141</v>
      </c>
      <c r="N87" s="53"/>
      <c r="O87" s="54" t="s">
        <v>142</v>
      </c>
      <c r="P87" s="54" t="s">
        <v>143</v>
      </c>
    </row>
    <row r="88" spans="1:16" ht="12.75" customHeight="1" thickBot="1">
      <c r="A88" s="15" t="str">
        <f t="shared" si="12"/>
        <v> AJ 16.46 </v>
      </c>
      <c r="B88" s="23" t="str">
        <f t="shared" si="13"/>
        <v>II</v>
      </c>
      <c r="C88" s="15">
        <f t="shared" si="14"/>
        <v>13431.612</v>
      </c>
      <c r="D88" s="20" t="str">
        <f t="shared" si="15"/>
        <v>vis</v>
      </c>
      <c r="E88" s="51" t="e">
        <f>VLOOKUP(C88,A!C$21:E$973,3,FALSE)</f>
        <v>#N/A</v>
      </c>
      <c r="F88" s="23" t="s">
        <v>84</v>
      </c>
      <c r="G88" s="20" t="str">
        <f t="shared" si="16"/>
        <v>13431.612</v>
      </c>
      <c r="H88" s="15">
        <f t="shared" si="17"/>
        <v>86.5</v>
      </c>
      <c r="I88" s="52" t="s">
        <v>156</v>
      </c>
      <c r="J88" s="53" t="s">
        <v>157</v>
      </c>
      <c r="K88" s="52">
        <v>86.5</v>
      </c>
      <c r="L88" s="52" t="s">
        <v>158</v>
      </c>
      <c r="M88" s="53" t="s">
        <v>141</v>
      </c>
      <c r="N88" s="53"/>
      <c r="O88" s="54" t="s">
        <v>142</v>
      </c>
      <c r="P88" s="54" t="s">
        <v>143</v>
      </c>
    </row>
    <row r="89" spans="1:16" ht="12.75" customHeight="1" thickBot="1">
      <c r="A89" s="15" t="str">
        <f t="shared" si="12"/>
        <v> AJ 16.46 </v>
      </c>
      <c r="B89" s="23" t="str">
        <f t="shared" si="13"/>
        <v>II</v>
      </c>
      <c r="C89" s="15">
        <f t="shared" si="14"/>
        <v>13439.582</v>
      </c>
      <c r="D89" s="20" t="str">
        <f t="shared" si="15"/>
        <v>vis</v>
      </c>
      <c r="E89" s="51" t="e">
        <f>VLOOKUP(C89,A!C$21:E$973,3,FALSE)</f>
        <v>#N/A</v>
      </c>
      <c r="F89" s="23" t="s">
        <v>84</v>
      </c>
      <c r="G89" s="20" t="str">
        <f t="shared" si="16"/>
        <v>13439.582</v>
      </c>
      <c r="H89" s="15">
        <f t="shared" si="17"/>
        <v>88.5</v>
      </c>
      <c r="I89" s="52" t="s">
        <v>159</v>
      </c>
      <c r="J89" s="53" t="s">
        <v>160</v>
      </c>
      <c r="K89" s="52">
        <v>88.5</v>
      </c>
      <c r="L89" s="52" t="s">
        <v>161</v>
      </c>
      <c r="M89" s="53" t="s">
        <v>141</v>
      </c>
      <c r="N89" s="53"/>
      <c r="O89" s="54" t="s">
        <v>142</v>
      </c>
      <c r="P89" s="54" t="s">
        <v>143</v>
      </c>
    </row>
    <row r="90" spans="1:16" ht="12.75" customHeight="1" thickBot="1">
      <c r="A90" s="15" t="str">
        <f t="shared" si="12"/>
        <v> AJ 16.46 </v>
      </c>
      <c r="B90" s="23" t="str">
        <f t="shared" si="13"/>
        <v>I</v>
      </c>
      <c r="C90" s="15">
        <f t="shared" si="14"/>
        <v>13441.665</v>
      </c>
      <c r="D90" s="20" t="str">
        <f t="shared" si="15"/>
        <v>vis</v>
      </c>
      <c r="E90" s="51" t="e">
        <f>VLOOKUP(C90,A!C$21:E$973,3,FALSE)</f>
        <v>#N/A</v>
      </c>
      <c r="F90" s="23" t="s">
        <v>84</v>
      </c>
      <c r="G90" s="20" t="str">
        <f t="shared" si="16"/>
        <v>13441.665</v>
      </c>
      <c r="H90" s="15">
        <f t="shared" si="17"/>
        <v>89</v>
      </c>
      <c r="I90" s="52" t="s">
        <v>162</v>
      </c>
      <c r="J90" s="53" t="s">
        <v>163</v>
      </c>
      <c r="K90" s="52">
        <v>89</v>
      </c>
      <c r="L90" s="52" t="s">
        <v>164</v>
      </c>
      <c r="M90" s="53" t="s">
        <v>141</v>
      </c>
      <c r="N90" s="53"/>
      <c r="O90" s="54" t="s">
        <v>142</v>
      </c>
      <c r="P90" s="54" t="s">
        <v>143</v>
      </c>
    </row>
    <row r="91" spans="1:16" ht="12.75" customHeight="1" thickBot="1">
      <c r="A91" s="15" t="str">
        <f t="shared" si="12"/>
        <v> AJ 16.46 </v>
      </c>
      <c r="B91" s="23" t="str">
        <f t="shared" si="13"/>
        <v>I</v>
      </c>
      <c r="C91" s="15">
        <f t="shared" si="14"/>
        <v>13445.635</v>
      </c>
      <c r="D91" s="20" t="str">
        <f t="shared" si="15"/>
        <v>vis</v>
      </c>
      <c r="E91" s="51" t="e">
        <f>VLOOKUP(C91,A!C$21:E$973,3,FALSE)</f>
        <v>#N/A</v>
      </c>
      <c r="F91" s="23" t="s">
        <v>84</v>
      </c>
      <c r="G91" s="20" t="str">
        <f t="shared" si="16"/>
        <v>13445.635</v>
      </c>
      <c r="H91" s="15">
        <f t="shared" si="17"/>
        <v>90</v>
      </c>
      <c r="I91" s="52" t="s">
        <v>165</v>
      </c>
      <c r="J91" s="53" t="s">
        <v>166</v>
      </c>
      <c r="K91" s="52">
        <v>90</v>
      </c>
      <c r="L91" s="52" t="s">
        <v>167</v>
      </c>
      <c r="M91" s="53" t="s">
        <v>141</v>
      </c>
      <c r="N91" s="53"/>
      <c r="O91" s="54" t="s">
        <v>142</v>
      </c>
      <c r="P91" s="54" t="s">
        <v>143</v>
      </c>
    </row>
    <row r="92" spans="1:16" ht="12.75" customHeight="1" thickBot="1">
      <c r="A92" s="15" t="str">
        <f t="shared" si="12"/>
        <v> AJ 16.46 </v>
      </c>
      <c r="B92" s="23" t="str">
        <f t="shared" si="13"/>
        <v>II</v>
      </c>
      <c r="C92" s="15">
        <f t="shared" si="14"/>
        <v>13447.566</v>
      </c>
      <c r="D92" s="20" t="str">
        <f t="shared" si="15"/>
        <v>vis</v>
      </c>
      <c r="E92" s="51" t="e">
        <f>VLOOKUP(C92,A!C$21:E$973,3,FALSE)</f>
        <v>#N/A</v>
      </c>
      <c r="F92" s="23" t="s">
        <v>84</v>
      </c>
      <c r="G92" s="20" t="str">
        <f t="shared" si="16"/>
        <v>13447.566</v>
      </c>
      <c r="H92" s="15">
        <f t="shared" si="17"/>
        <v>90.5</v>
      </c>
      <c r="I92" s="52" t="s">
        <v>168</v>
      </c>
      <c r="J92" s="53" t="s">
        <v>169</v>
      </c>
      <c r="K92" s="52">
        <v>90.5</v>
      </c>
      <c r="L92" s="52" t="s">
        <v>170</v>
      </c>
      <c r="M92" s="53" t="s">
        <v>141</v>
      </c>
      <c r="N92" s="53"/>
      <c r="O92" s="54" t="s">
        <v>142</v>
      </c>
      <c r="P92" s="54" t="s">
        <v>143</v>
      </c>
    </row>
    <row r="93" spans="1:16" ht="12.75" customHeight="1" thickBot="1">
      <c r="A93" s="15" t="str">
        <f t="shared" si="12"/>
        <v> AJ 16.46 </v>
      </c>
      <c r="B93" s="23" t="str">
        <f t="shared" si="13"/>
        <v>I</v>
      </c>
      <c r="C93" s="15">
        <f t="shared" si="14"/>
        <v>13457.607</v>
      </c>
      <c r="D93" s="20" t="str">
        <f t="shared" si="15"/>
        <v>vis</v>
      </c>
      <c r="E93" s="51" t="e">
        <f>VLOOKUP(C93,A!C$21:E$973,3,FALSE)</f>
        <v>#N/A</v>
      </c>
      <c r="F93" s="23" t="s">
        <v>84</v>
      </c>
      <c r="G93" s="20" t="str">
        <f t="shared" si="16"/>
        <v>13457.607</v>
      </c>
      <c r="H93" s="15">
        <f t="shared" si="17"/>
        <v>93</v>
      </c>
      <c r="I93" s="52" t="s">
        <v>171</v>
      </c>
      <c r="J93" s="53" t="s">
        <v>172</v>
      </c>
      <c r="K93" s="52">
        <v>93</v>
      </c>
      <c r="L93" s="52" t="s">
        <v>173</v>
      </c>
      <c r="M93" s="53" t="s">
        <v>141</v>
      </c>
      <c r="N93" s="53"/>
      <c r="O93" s="54" t="s">
        <v>142</v>
      </c>
      <c r="P93" s="54" t="s">
        <v>143</v>
      </c>
    </row>
    <row r="94" spans="1:16" ht="12.75" customHeight="1" thickBot="1">
      <c r="A94" s="15" t="str">
        <f t="shared" si="12"/>
        <v> AJ 16.46 </v>
      </c>
      <c r="B94" s="23" t="str">
        <f t="shared" si="13"/>
        <v>II</v>
      </c>
      <c r="C94" s="15">
        <f t="shared" si="14"/>
        <v>13459.561</v>
      </c>
      <c r="D94" s="20" t="str">
        <f t="shared" si="15"/>
        <v>vis</v>
      </c>
      <c r="E94" s="51" t="e">
        <f>VLOOKUP(C94,A!C$21:E$973,3,FALSE)</f>
        <v>#N/A</v>
      </c>
      <c r="F94" s="23" t="s">
        <v>84</v>
      </c>
      <c r="G94" s="20" t="str">
        <f t="shared" si="16"/>
        <v>13459.561</v>
      </c>
      <c r="H94" s="15">
        <f t="shared" si="17"/>
        <v>93.5</v>
      </c>
      <c r="I94" s="52" t="s">
        <v>174</v>
      </c>
      <c r="J94" s="53" t="s">
        <v>175</v>
      </c>
      <c r="K94" s="52">
        <v>93.5</v>
      </c>
      <c r="L94" s="52" t="s">
        <v>176</v>
      </c>
      <c r="M94" s="53" t="s">
        <v>141</v>
      </c>
      <c r="N94" s="53"/>
      <c r="O94" s="54" t="s">
        <v>142</v>
      </c>
      <c r="P94" s="54" t="s">
        <v>143</v>
      </c>
    </row>
    <row r="95" spans="1:16" ht="12.75" customHeight="1" thickBot="1">
      <c r="A95" s="15" t="str">
        <f t="shared" si="12"/>
        <v> AJ 16.46 </v>
      </c>
      <c r="B95" s="23" t="str">
        <f t="shared" si="13"/>
        <v>I</v>
      </c>
      <c r="C95" s="15">
        <f t="shared" si="14"/>
        <v>13461.591</v>
      </c>
      <c r="D95" s="20" t="str">
        <f t="shared" si="15"/>
        <v>vis</v>
      </c>
      <c r="E95" s="51" t="e">
        <f>VLOOKUP(C95,A!C$21:E$973,3,FALSE)</f>
        <v>#N/A</v>
      </c>
      <c r="F95" s="23" t="s">
        <v>84</v>
      </c>
      <c r="G95" s="20" t="str">
        <f t="shared" si="16"/>
        <v>13461.591</v>
      </c>
      <c r="H95" s="15">
        <f t="shared" si="17"/>
        <v>94</v>
      </c>
      <c r="I95" s="52" t="s">
        <v>177</v>
      </c>
      <c r="J95" s="53" t="s">
        <v>178</v>
      </c>
      <c r="K95" s="52">
        <v>94</v>
      </c>
      <c r="L95" s="52" t="s">
        <v>179</v>
      </c>
      <c r="M95" s="53" t="s">
        <v>141</v>
      </c>
      <c r="N95" s="53"/>
      <c r="O95" s="54" t="s">
        <v>142</v>
      </c>
      <c r="P95" s="54" t="s">
        <v>143</v>
      </c>
    </row>
    <row r="96" spans="1:16" ht="12.75" customHeight="1" thickBot="1">
      <c r="A96" s="15" t="str">
        <f t="shared" si="12"/>
        <v> AJ 18.105 </v>
      </c>
      <c r="B96" s="23" t="str">
        <f t="shared" si="13"/>
        <v>I</v>
      </c>
      <c r="C96" s="15">
        <f t="shared" si="14"/>
        <v>14160.424</v>
      </c>
      <c r="D96" s="20" t="str">
        <f t="shared" si="15"/>
        <v>vis</v>
      </c>
      <c r="E96" s="51" t="e">
        <f>VLOOKUP(C96,A!C$21:E$973,3,FALSE)</f>
        <v>#N/A</v>
      </c>
      <c r="F96" s="23" t="s">
        <v>84</v>
      </c>
      <c r="G96" s="20" t="str">
        <f t="shared" si="16"/>
        <v>14160.424</v>
      </c>
      <c r="H96" s="15">
        <f t="shared" si="17"/>
        <v>269</v>
      </c>
      <c r="I96" s="52" t="s">
        <v>180</v>
      </c>
      <c r="J96" s="53" t="s">
        <v>181</v>
      </c>
      <c r="K96" s="52">
        <v>269</v>
      </c>
      <c r="L96" s="52" t="s">
        <v>108</v>
      </c>
      <c r="M96" s="53" t="s">
        <v>91</v>
      </c>
      <c r="N96" s="53"/>
      <c r="O96" s="54" t="s">
        <v>182</v>
      </c>
      <c r="P96" s="54" t="s">
        <v>183</v>
      </c>
    </row>
    <row r="97" spans="1:16" ht="12.75" customHeight="1" thickBot="1">
      <c r="A97" s="15" t="str">
        <f t="shared" si="12"/>
        <v> AJ 18.105 </v>
      </c>
      <c r="B97" s="23" t="str">
        <f t="shared" si="13"/>
        <v>II</v>
      </c>
      <c r="C97" s="15">
        <f t="shared" si="14"/>
        <v>14162.354</v>
      </c>
      <c r="D97" s="20" t="str">
        <f t="shared" si="15"/>
        <v>vis</v>
      </c>
      <c r="E97" s="51" t="e">
        <f>VLOOKUP(C97,A!C$21:E$973,3,FALSE)</f>
        <v>#N/A</v>
      </c>
      <c r="F97" s="23" t="s">
        <v>84</v>
      </c>
      <c r="G97" s="20" t="str">
        <f t="shared" si="16"/>
        <v>14162.354</v>
      </c>
      <c r="H97" s="15">
        <f t="shared" si="17"/>
        <v>269.5</v>
      </c>
      <c r="I97" s="52" t="s">
        <v>184</v>
      </c>
      <c r="J97" s="53" t="s">
        <v>185</v>
      </c>
      <c r="K97" s="52">
        <v>269.5</v>
      </c>
      <c r="L97" s="52" t="s">
        <v>186</v>
      </c>
      <c r="M97" s="53" t="s">
        <v>91</v>
      </c>
      <c r="N97" s="53"/>
      <c r="O97" s="54" t="s">
        <v>182</v>
      </c>
      <c r="P97" s="54" t="s">
        <v>183</v>
      </c>
    </row>
    <row r="98" spans="1:16" ht="12.75" customHeight="1" thickBot="1">
      <c r="A98" s="15" t="str">
        <f t="shared" si="12"/>
        <v> AJ 18.105 </v>
      </c>
      <c r="B98" s="23" t="str">
        <f t="shared" si="13"/>
        <v>II</v>
      </c>
      <c r="C98" s="15">
        <f t="shared" si="14"/>
        <v>14178.334</v>
      </c>
      <c r="D98" s="20" t="str">
        <f t="shared" si="15"/>
        <v>vis</v>
      </c>
      <c r="E98" s="51" t="e">
        <f>VLOOKUP(C98,A!C$21:E$973,3,FALSE)</f>
        <v>#N/A</v>
      </c>
      <c r="F98" s="23" t="s">
        <v>84</v>
      </c>
      <c r="G98" s="20" t="str">
        <f t="shared" si="16"/>
        <v>14178.334</v>
      </c>
      <c r="H98" s="15">
        <f t="shared" si="17"/>
        <v>273.5</v>
      </c>
      <c r="I98" s="52" t="s">
        <v>187</v>
      </c>
      <c r="J98" s="53" t="s">
        <v>188</v>
      </c>
      <c r="K98" s="52">
        <v>273.5</v>
      </c>
      <c r="L98" s="52" t="s">
        <v>189</v>
      </c>
      <c r="M98" s="53" t="s">
        <v>91</v>
      </c>
      <c r="N98" s="53"/>
      <c r="O98" s="54" t="s">
        <v>182</v>
      </c>
      <c r="P98" s="54" t="s">
        <v>183</v>
      </c>
    </row>
    <row r="99" spans="1:16" ht="12.75" customHeight="1" thickBot="1">
      <c r="A99" s="15" t="str">
        <f t="shared" si="12"/>
        <v> AJ 18.105 </v>
      </c>
      <c r="B99" s="23" t="str">
        <f t="shared" si="13"/>
        <v>II</v>
      </c>
      <c r="C99" s="15">
        <f t="shared" si="14"/>
        <v>14202.296</v>
      </c>
      <c r="D99" s="20" t="str">
        <f t="shared" si="15"/>
        <v>vis</v>
      </c>
      <c r="E99" s="51" t="e">
        <f>VLOOKUP(C99,A!C$21:E$973,3,FALSE)</f>
        <v>#N/A</v>
      </c>
      <c r="F99" s="23" t="s">
        <v>84</v>
      </c>
      <c r="G99" s="20" t="str">
        <f t="shared" si="16"/>
        <v>14202.296</v>
      </c>
      <c r="H99" s="15">
        <f t="shared" si="17"/>
        <v>279.5</v>
      </c>
      <c r="I99" s="52" t="s">
        <v>190</v>
      </c>
      <c r="J99" s="53" t="s">
        <v>191</v>
      </c>
      <c r="K99" s="52">
        <v>279.5</v>
      </c>
      <c r="L99" s="52" t="s">
        <v>192</v>
      </c>
      <c r="M99" s="53" t="s">
        <v>91</v>
      </c>
      <c r="N99" s="53"/>
      <c r="O99" s="54" t="s">
        <v>182</v>
      </c>
      <c r="P99" s="54" t="s">
        <v>183</v>
      </c>
    </row>
    <row r="100" spans="1:16" ht="12.75" customHeight="1" thickBot="1">
      <c r="A100" s="15" t="str">
        <f t="shared" si="12"/>
        <v> AJ 18.105 </v>
      </c>
      <c r="B100" s="23" t="str">
        <f t="shared" si="13"/>
        <v>II</v>
      </c>
      <c r="C100" s="15">
        <f t="shared" si="14"/>
        <v>14222.238</v>
      </c>
      <c r="D100" s="20" t="str">
        <f t="shared" si="15"/>
        <v>vis</v>
      </c>
      <c r="E100" s="51" t="e">
        <f>VLOOKUP(C100,A!C$21:E$973,3,FALSE)</f>
        <v>#N/A</v>
      </c>
      <c r="F100" s="23" t="s">
        <v>84</v>
      </c>
      <c r="G100" s="20" t="str">
        <f t="shared" si="16"/>
        <v>14222.238</v>
      </c>
      <c r="H100" s="15">
        <f t="shared" si="17"/>
        <v>284.5</v>
      </c>
      <c r="I100" s="52" t="s">
        <v>193</v>
      </c>
      <c r="J100" s="53" t="s">
        <v>194</v>
      </c>
      <c r="K100" s="52">
        <v>284.5</v>
      </c>
      <c r="L100" s="52" t="s">
        <v>195</v>
      </c>
      <c r="M100" s="53" t="s">
        <v>91</v>
      </c>
      <c r="N100" s="53"/>
      <c r="O100" s="54" t="s">
        <v>182</v>
      </c>
      <c r="P100" s="54" t="s">
        <v>183</v>
      </c>
    </row>
    <row r="101" spans="1:16" ht="12.75" customHeight="1" thickBot="1">
      <c r="A101" s="15" t="str">
        <f t="shared" si="12"/>
        <v> AN 203.395 </v>
      </c>
      <c r="B101" s="23" t="str">
        <f t="shared" si="13"/>
        <v>I</v>
      </c>
      <c r="C101" s="15">
        <f t="shared" si="14"/>
        <v>17378.621</v>
      </c>
      <c r="D101" s="20" t="str">
        <f t="shared" si="15"/>
        <v>vis</v>
      </c>
      <c r="E101" s="51" t="e">
        <f>VLOOKUP(C101,A!C$21:E$973,3,FALSE)</f>
        <v>#N/A</v>
      </c>
      <c r="F101" s="23" t="s">
        <v>84</v>
      </c>
      <c r="G101" s="20" t="str">
        <f t="shared" si="16"/>
        <v>17378.621</v>
      </c>
      <c r="H101" s="15">
        <f t="shared" si="17"/>
        <v>1075</v>
      </c>
      <c r="I101" s="52" t="s">
        <v>196</v>
      </c>
      <c r="J101" s="53" t="s">
        <v>197</v>
      </c>
      <c r="K101" s="52">
        <v>1075</v>
      </c>
      <c r="L101" s="52" t="s">
        <v>198</v>
      </c>
      <c r="M101" s="53" t="s">
        <v>91</v>
      </c>
      <c r="N101" s="53"/>
      <c r="O101" s="54" t="s">
        <v>199</v>
      </c>
      <c r="P101" s="54" t="s">
        <v>200</v>
      </c>
    </row>
    <row r="102" spans="1:16" ht="12.75" customHeight="1" thickBot="1">
      <c r="A102" s="15" t="str">
        <f t="shared" si="12"/>
        <v> AN 203.395 </v>
      </c>
      <c r="B102" s="23" t="str">
        <f t="shared" si="13"/>
        <v>I</v>
      </c>
      <c r="C102" s="15">
        <f t="shared" si="14"/>
        <v>17438.519</v>
      </c>
      <c r="D102" s="20" t="str">
        <f t="shared" si="15"/>
        <v>vis</v>
      </c>
      <c r="E102" s="51" t="e">
        <f>VLOOKUP(C102,A!C$21:E$973,3,FALSE)</f>
        <v>#N/A</v>
      </c>
      <c r="F102" s="23" t="s">
        <v>84</v>
      </c>
      <c r="G102" s="20" t="str">
        <f t="shared" si="16"/>
        <v>17438.519</v>
      </c>
      <c r="H102" s="15">
        <f t="shared" si="17"/>
        <v>1090</v>
      </c>
      <c r="I102" s="52" t="s">
        <v>201</v>
      </c>
      <c r="J102" s="53" t="s">
        <v>202</v>
      </c>
      <c r="K102" s="52">
        <v>1090</v>
      </c>
      <c r="L102" s="52" t="s">
        <v>108</v>
      </c>
      <c r="M102" s="53" t="s">
        <v>91</v>
      </c>
      <c r="N102" s="53"/>
      <c r="O102" s="54" t="s">
        <v>199</v>
      </c>
      <c r="P102" s="54" t="s">
        <v>200</v>
      </c>
    </row>
    <row r="103" spans="1:16" ht="12.75" customHeight="1" thickBot="1">
      <c r="A103" s="15" t="str">
        <f t="shared" si="12"/>
        <v> AN 203.395 </v>
      </c>
      <c r="B103" s="23" t="str">
        <f t="shared" si="13"/>
        <v>I</v>
      </c>
      <c r="C103" s="15">
        <f t="shared" si="14"/>
        <v>18061.371</v>
      </c>
      <c r="D103" s="20" t="str">
        <f t="shared" si="15"/>
        <v>vis</v>
      </c>
      <c r="E103" s="51" t="e">
        <f>VLOOKUP(C103,A!C$21:E$973,3,FALSE)</f>
        <v>#N/A</v>
      </c>
      <c r="F103" s="23" t="s">
        <v>84</v>
      </c>
      <c r="G103" s="20" t="str">
        <f t="shared" si="16"/>
        <v>18061.371</v>
      </c>
      <c r="H103" s="15">
        <f t="shared" si="17"/>
        <v>1246</v>
      </c>
      <c r="I103" s="52" t="s">
        <v>203</v>
      </c>
      <c r="J103" s="53" t="s">
        <v>204</v>
      </c>
      <c r="K103" s="52">
        <v>1246</v>
      </c>
      <c r="L103" s="52" t="s">
        <v>205</v>
      </c>
      <c r="M103" s="53" t="s">
        <v>91</v>
      </c>
      <c r="N103" s="53"/>
      <c r="O103" s="54" t="s">
        <v>199</v>
      </c>
      <c r="P103" s="54" t="s">
        <v>200</v>
      </c>
    </row>
    <row r="104" spans="1:16" ht="12.75" customHeight="1" thickBot="1">
      <c r="A104" s="15" t="str">
        <f t="shared" si="12"/>
        <v> AN 203.395 </v>
      </c>
      <c r="B104" s="23" t="str">
        <f t="shared" si="13"/>
        <v>I</v>
      </c>
      <c r="C104" s="15">
        <f t="shared" si="14"/>
        <v>18508.571</v>
      </c>
      <c r="D104" s="20" t="str">
        <f t="shared" si="15"/>
        <v>vis</v>
      </c>
      <c r="E104" s="51" t="e">
        <f>VLOOKUP(C104,A!C$21:E$973,3,FALSE)</f>
        <v>#N/A</v>
      </c>
      <c r="F104" s="23" t="s">
        <v>84</v>
      </c>
      <c r="G104" s="20" t="str">
        <f t="shared" si="16"/>
        <v>18508.571</v>
      </c>
      <c r="H104" s="15">
        <f t="shared" si="17"/>
        <v>1358</v>
      </c>
      <c r="I104" s="52" t="s">
        <v>206</v>
      </c>
      <c r="J104" s="53" t="s">
        <v>207</v>
      </c>
      <c r="K104" s="52">
        <v>1358</v>
      </c>
      <c r="L104" s="52" t="s">
        <v>208</v>
      </c>
      <c r="M104" s="53" t="s">
        <v>91</v>
      </c>
      <c r="N104" s="53"/>
      <c r="O104" s="54" t="s">
        <v>199</v>
      </c>
      <c r="P104" s="54" t="s">
        <v>200</v>
      </c>
    </row>
    <row r="105" spans="1:16" ht="12.75" customHeight="1" thickBot="1">
      <c r="A105" s="15" t="str">
        <f t="shared" si="12"/>
        <v> AN 203.395 </v>
      </c>
      <c r="B105" s="23" t="str">
        <f t="shared" si="13"/>
        <v>I</v>
      </c>
      <c r="C105" s="15">
        <f t="shared" si="14"/>
        <v>18528.538</v>
      </c>
      <c r="D105" s="20" t="str">
        <f t="shared" si="15"/>
        <v>vis</v>
      </c>
      <c r="E105" s="51" t="e">
        <f>VLOOKUP(C105,A!C$21:E$973,3,FALSE)</f>
        <v>#N/A</v>
      </c>
      <c r="F105" s="23" t="s">
        <v>84</v>
      </c>
      <c r="G105" s="20" t="str">
        <f t="shared" si="16"/>
        <v>18528.538</v>
      </c>
      <c r="H105" s="15">
        <f t="shared" si="17"/>
        <v>1363</v>
      </c>
      <c r="I105" s="52" t="s">
        <v>209</v>
      </c>
      <c r="J105" s="53" t="s">
        <v>210</v>
      </c>
      <c r="K105" s="52">
        <v>1363</v>
      </c>
      <c r="L105" s="52" t="s">
        <v>211</v>
      </c>
      <c r="M105" s="53" t="s">
        <v>91</v>
      </c>
      <c r="N105" s="53"/>
      <c r="O105" s="54" t="s">
        <v>199</v>
      </c>
      <c r="P105" s="54" t="s">
        <v>200</v>
      </c>
    </row>
    <row r="106" spans="1:16" ht="12.75" customHeight="1" thickBot="1">
      <c r="A106" s="15" t="str">
        <f t="shared" si="12"/>
        <v> AN 203.395 </v>
      </c>
      <c r="B106" s="23" t="str">
        <f t="shared" si="13"/>
        <v>I</v>
      </c>
      <c r="C106" s="15">
        <f t="shared" si="14"/>
        <v>19546.71</v>
      </c>
      <c r="D106" s="20" t="str">
        <f t="shared" si="15"/>
        <v>vis</v>
      </c>
      <c r="E106" s="51" t="e">
        <f>VLOOKUP(C106,A!C$21:E$973,3,FALSE)</f>
        <v>#N/A</v>
      </c>
      <c r="F106" s="23" t="s">
        <v>84</v>
      </c>
      <c r="G106" s="20" t="str">
        <f t="shared" si="16"/>
        <v>19546.710</v>
      </c>
      <c r="H106" s="15">
        <f t="shared" si="17"/>
        <v>1618</v>
      </c>
      <c r="I106" s="52" t="s">
        <v>212</v>
      </c>
      <c r="J106" s="53" t="s">
        <v>213</v>
      </c>
      <c r="K106" s="52">
        <v>1618</v>
      </c>
      <c r="L106" s="52" t="s">
        <v>214</v>
      </c>
      <c r="M106" s="53" t="s">
        <v>91</v>
      </c>
      <c r="N106" s="53"/>
      <c r="O106" s="54" t="s">
        <v>199</v>
      </c>
      <c r="P106" s="54" t="s">
        <v>200</v>
      </c>
    </row>
    <row r="107" spans="1:16" ht="12.75" customHeight="1" thickBot="1">
      <c r="A107" s="15" t="str">
        <f aca="true" t="shared" si="18" ref="A107:A138">P107</f>
        <v> AN 194.165 </v>
      </c>
      <c r="B107" s="23" t="str">
        <f aca="true" t="shared" si="19" ref="B107:B138">IF(H107=INT(H107),"I","II")</f>
        <v>I</v>
      </c>
      <c r="C107" s="15">
        <f aca="true" t="shared" si="20" ref="C107:C138">1*G107</f>
        <v>19582.61</v>
      </c>
      <c r="D107" s="20" t="str">
        <f aca="true" t="shared" si="21" ref="D107:D138">VLOOKUP(F107,I$1:J$5,2,FALSE)</f>
        <v>vis</v>
      </c>
      <c r="E107" s="51" t="e">
        <f>VLOOKUP(C107,A!C$21:E$973,3,FALSE)</f>
        <v>#N/A</v>
      </c>
      <c r="F107" s="23" t="s">
        <v>84</v>
      </c>
      <c r="G107" s="20" t="str">
        <f aca="true" t="shared" si="22" ref="G107:G138">MID(I107,3,LEN(I107)-3)</f>
        <v>19582.61</v>
      </c>
      <c r="H107" s="15">
        <f aca="true" t="shared" si="23" ref="H107:H138">1*K107</f>
        <v>1627</v>
      </c>
      <c r="I107" s="52" t="s">
        <v>215</v>
      </c>
      <c r="J107" s="53" t="s">
        <v>216</v>
      </c>
      <c r="K107" s="52">
        <v>1627</v>
      </c>
      <c r="L107" s="52" t="s">
        <v>217</v>
      </c>
      <c r="M107" s="53" t="s">
        <v>91</v>
      </c>
      <c r="N107" s="53"/>
      <c r="O107" s="54" t="s">
        <v>218</v>
      </c>
      <c r="P107" s="54" t="s">
        <v>219</v>
      </c>
    </row>
    <row r="108" spans="1:16" ht="12.75" customHeight="1" thickBot="1">
      <c r="A108" s="15" t="str">
        <f t="shared" si="18"/>
        <v> AN 194.165 </v>
      </c>
      <c r="B108" s="23" t="str">
        <f t="shared" si="19"/>
        <v>I</v>
      </c>
      <c r="C108" s="15">
        <f t="shared" si="20"/>
        <v>19598.59</v>
      </c>
      <c r="D108" s="20" t="str">
        <f t="shared" si="21"/>
        <v>vis</v>
      </c>
      <c r="E108" s="51" t="e">
        <f>VLOOKUP(C108,A!C$21:E$973,3,FALSE)</f>
        <v>#N/A</v>
      </c>
      <c r="F108" s="23" t="s">
        <v>84</v>
      </c>
      <c r="G108" s="20" t="str">
        <f t="shared" si="22"/>
        <v>19598.59</v>
      </c>
      <c r="H108" s="15">
        <f t="shared" si="23"/>
        <v>1631</v>
      </c>
      <c r="I108" s="52" t="s">
        <v>220</v>
      </c>
      <c r="J108" s="53" t="s">
        <v>221</v>
      </c>
      <c r="K108" s="52">
        <v>1631</v>
      </c>
      <c r="L108" s="52" t="s">
        <v>222</v>
      </c>
      <c r="M108" s="53" t="s">
        <v>91</v>
      </c>
      <c r="N108" s="53"/>
      <c r="O108" s="54" t="s">
        <v>218</v>
      </c>
      <c r="P108" s="54" t="s">
        <v>219</v>
      </c>
    </row>
    <row r="109" spans="1:16" ht="12.75" customHeight="1" thickBot="1">
      <c r="A109" s="15" t="str">
        <f t="shared" si="18"/>
        <v> AN 203.395 </v>
      </c>
      <c r="B109" s="23" t="str">
        <f t="shared" si="19"/>
        <v>I</v>
      </c>
      <c r="C109" s="15">
        <f t="shared" si="20"/>
        <v>19650.52</v>
      </c>
      <c r="D109" s="20" t="str">
        <f t="shared" si="21"/>
        <v>vis</v>
      </c>
      <c r="E109" s="51" t="e">
        <f>VLOOKUP(C109,A!C$21:E$973,3,FALSE)</f>
        <v>#N/A</v>
      </c>
      <c r="F109" s="23" t="s">
        <v>84</v>
      </c>
      <c r="G109" s="20" t="str">
        <f t="shared" si="22"/>
        <v>19650.520</v>
      </c>
      <c r="H109" s="15">
        <f t="shared" si="23"/>
        <v>1644</v>
      </c>
      <c r="I109" s="52" t="s">
        <v>223</v>
      </c>
      <c r="J109" s="53" t="s">
        <v>224</v>
      </c>
      <c r="K109" s="52">
        <v>1644</v>
      </c>
      <c r="L109" s="52" t="s">
        <v>225</v>
      </c>
      <c r="M109" s="53" t="s">
        <v>91</v>
      </c>
      <c r="N109" s="53"/>
      <c r="O109" s="54" t="s">
        <v>199</v>
      </c>
      <c r="P109" s="54" t="s">
        <v>200</v>
      </c>
    </row>
    <row r="110" spans="1:16" ht="12.75" customHeight="1" thickBot="1">
      <c r="A110" s="15" t="str">
        <f t="shared" si="18"/>
        <v> AN 194.165 </v>
      </c>
      <c r="B110" s="23" t="str">
        <f t="shared" si="19"/>
        <v>I</v>
      </c>
      <c r="C110" s="15">
        <f t="shared" si="20"/>
        <v>19666.47</v>
      </c>
      <c r="D110" s="20" t="str">
        <f t="shared" si="21"/>
        <v>vis</v>
      </c>
      <c r="E110" s="51" t="e">
        <f>VLOOKUP(C110,A!C$21:E$973,3,FALSE)</f>
        <v>#N/A</v>
      </c>
      <c r="F110" s="23" t="s">
        <v>84</v>
      </c>
      <c r="G110" s="20" t="str">
        <f t="shared" si="22"/>
        <v>19666.47</v>
      </c>
      <c r="H110" s="15">
        <f t="shared" si="23"/>
        <v>1648</v>
      </c>
      <c r="I110" s="52" t="s">
        <v>226</v>
      </c>
      <c r="J110" s="53" t="s">
        <v>227</v>
      </c>
      <c r="K110" s="52">
        <v>1648</v>
      </c>
      <c r="L110" s="52" t="s">
        <v>222</v>
      </c>
      <c r="M110" s="53" t="s">
        <v>91</v>
      </c>
      <c r="N110" s="53"/>
      <c r="O110" s="54" t="s">
        <v>218</v>
      </c>
      <c r="P110" s="54" t="s">
        <v>219</v>
      </c>
    </row>
    <row r="111" spans="1:16" ht="12.75" customHeight="1" thickBot="1">
      <c r="A111" s="15" t="str">
        <f t="shared" si="18"/>
        <v> AN 203.395 </v>
      </c>
      <c r="B111" s="23" t="str">
        <f t="shared" si="19"/>
        <v>I</v>
      </c>
      <c r="C111" s="15">
        <f t="shared" si="20"/>
        <v>19686.454</v>
      </c>
      <c r="D111" s="20" t="str">
        <f t="shared" si="21"/>
        <v>vis</v>
      </c>
      <c r="E111" s="51" t="e">
        <f>VLOOKUP(C111,A!C$21:E$973,3,FALSE)</f>
        <v>#N/A</v>
      </c>
      <c r="F111" s="23" t="s">
        <v>84</v>
      </c>
      <c r="G111" s="20" t="str">
        <f t="shared" si="22"/>
        <v>19686.454</v>
      </c>
      <c r="H111" s="15">
        <f t="shared" si="23"/>
        <v>1653</v>
      </c>
      <c r="I111" s="52" t="s">
        <v>228</v>
      </c>
      <c r="J111" s="53" t="s">
        <v>229</v>
      </c>
      <c r="K111" s="52">
        <v>1653</v>
      </c>
      <c r="L111" s="52" t="s">
        <v>230</v>
      </c>
      <c r="M111" s="53" t="s">
        <v>91</v>
      </c>
      <c r="N111" s="53"/>
      <c r="O111" s="54" t="s">
        <v>199</v>
      </c>
      <c r="P111" s="54" t="s">
        <v>200</v>
      </c>
    </row>
    <row r="112" spans="1:16" ht="12.75" customHeight="1" thickBot="1">
      <c r="A112" s="15" t="str">
        <f t="shared" si="18"/>
        <v> AN 203.395 </v>
      </c>
      <c r="B112" s="23" t="str">
        <f t="shared" si="19"/>
        <v>I</v>
      </c>
      <c r="C112" s="15">
        <f t="shared" si="20"/>
        <v>20241.459</v>
      </c>
      <c r="D112" s="20" t="str">
        <f t="shared" si="21"/>
        <v>vis</v>
      </c>
      <c r="E112" s="51" t="e">
        <f>VLOOKUP(C112,A!C$21:E$973,3,FALSE)</f>
        <v>#N/A</v>
      </c>
      <c r="F112" s="23" t="s">
        <v>84</v>
      </c>
      <c r="G112" s="20" t="str">
        <f t="shared" si="22"/>
        <v>20241.459</v>
      </c>
      <c r="H112" s="15">
        <f t="shared" si="23"/>
        <v>1792</v>
      </c>
      <c r="I112" s="52" t="s">
        <v>231</v>
      </c>
      <c r="J112" s="53" t="s">
        <v>232</v>
      </c>
      <c r="K112" s="52">
        <v>1792</v>
      </c>
      <c r="L112" s="52" t="s">
        <v>214</v>
      </c>
      <c r="M112" s="53" t="s">
        <v>91</v>
      </c>
      <c r="N112" s="53"/>
      <c r="O112" s="54" t="s">
        <v>199</v>
      </c>
      <c r="P112" s="54" t="s">
        <v>200</v>
      </c>
    </row>
    <row r="113" spans="1:16" ht="12.75" customHeight="1" thickBot="1">
      <c r="A113" s="15" t="str">
        <f t="shared" si="18"/>
        <v> AN 203.395 </v>
      </c>
      <c r="B113" s="23" t="str">
        <f t="shared" si="19"/>
        <v>I</v>
      </c>
      <c r="C113" s="15">
        <f t="shared" si="20"/>
        <v>20333.305</v>
      </c>
      <c r="D113" s="20" t="str">
        <f t="shared" si="21"/>
        <v>vis</v>
      </c>
      <c r="E113" s="51" t="e">
        <f>VLOOKUP(C113,A!C$21:E$973,3,FALSE)</f>
        <v>#N/A</v>
      </c>
      <c r="F113" s="23" t="s">
        <v>84</v>
      </c>
      <c r="G113" s="20" t="str">
        <f t="shared" si="22"/>
        <v>20333.305</v>
      </c>
      <c r="H113" s="15">
        <f t="shared" si="23"/>
        <v>1815</v>
      </c>
      <c r="I113" s="52" t="s">
        <v>233</v>
      </c>
      <c r="J113" s="53" t="s">
        <v>234</v>
      </c>
      <c r="K113" s="52">
        <v>1815</v>
      </c>
      <c r="L113" s="52" t="s">
        <v>235</v>
      </c>
      <c r="M113" s="53" t="s">
        <v>91</v>
      </c>
      <c r="N113" s="53"/>
      <c r="O113" s="54" t="s">
        <v>199</v>
      </c>
      <c r="P113" s="54" t="s">
        <v>200</v>
      </c>
    </row>
    <row r="114" spans="1:16" ht="12.75" customHeight="1" thickBot="1">
      <c r="A114" s="15" t="str">
        <f t="shared" si="18"/>
        <v> CRAC 19 </v>
      </c>
      <c r="B114" s="23" t="str">
        <f t="shared" si="19"/>
        <v>I</v>
      </c>
      <c r="C114" s="15">
        <f t="shared" si="20"/>
        <v>23587.414</v>
      </c>
      <c r="D114" s="20" t="str">
        <f t="shared" si="21"/>
        <v>vis</v>
      </c>
      <c r="E114" s="51" t="e">
        <f>VLOOKUP(C114,A!C$21:E$973,3,FALSE)</f>
        <v>#N/A</v>
      </c>
      <c r="F114" s="23" t="s">
        <v>84</v>
      </c>
      <c r="G114" s="20" t="str">
        <f t="shared" si="22"/>
        <v>23587.414</v>
      </c>
      <c r="H114" s="15">
        <f t="shared" si="23"/>
        <v>2630</v>
      </c>
      <c r="I114" s="52" t="s">
        <v>236</v>
      </c>
      <c r="J114" s="53" t="s">
        <v>237</v>
      </c>
      <c r="K114" s="52">
        <v>2630</v>
      </c>
      <c r="L114" s="52" t="s">
        <v>238</v>
      </c>
      <c r="M114" s="53" t="s">
        <v>91</v>
      </c>
      <c r="N114" s="53"/>
      <c r="O114" s="54" t="s">
        <v>239</v>
      </c>
      <c r="P114" s="54" t="s">
        <v>240</v>
      </c>
    </row>
    <row r="115" spans="1:16" ht="12.75" customHeight="1" thickBot="1">
      <c r="A115" s="15" t="str">
        <f t="shared" si="18"/>
        <v> AAC 1.97 </v>
      </c>
      <c r="B115" s="23" t="str">
        <f t="shared" si="19"/>
        <v>I</v>
      </c>
      <c r="C115" s="15">
        <f t="shared" si="20"/>
        <v>25807.418</v>
      </c>
      <c r="D115" s="20" t="str">
        <f t="shared" si="21"/>
        <v>vis</v>
      </c>
      <c r="E115" s="51" t="e">
        <f>VLOOKUP(C115,A!C$21:E$973,3,FALSE)</f>
        <v>#N/A</v>
      </c>
      <c r="F115" s="23" t="s">
        <v>84</v>
      </c>
      <c r="G115" s="20" t="str">
        <f t="shared" si="22"/>
        <v>25807.418</v>
      </c>
      <c r="H115" s="15">
        <f t="shared" si="23"/>
        <v>3186</v>
      </c>
      <c r="I115" s="52" t="s">
        <v>241</v>
      </c>
      <c r="J115" s="53" t="s">
        <v>242</v>
      </c>
      <c r="K115" s="52">
        <v>3186</v>
      </c>
      <c r="L115" s="52" t="s">
        <v>205</v>
      </c>
      <c r="M115" s="53" t="s">
        <v>91</v>
      </c>
      <c r="N115" s="53"/>
      <c r="O115" s="54" t="s">
        <v>243</v>
      </c>
      <c r="P115" s="54" t="s">
        <v>244</v>
      </c>
    </row>
    <row r="116" spans="1:16" ht="12.75" customHeight="1" thickBot="1">
      <c r="A116" s="15" t="str">
        <f t="shared" si="18"/>
        <v> AAC 1.93 </v>
      </c>
      <c r="B116" s="23" t="str">
        <f t="shared" si="19"/>
        <v>I</v>
      </c>
      <c r="C116" s="15">
        <f t="shared" si="20"/>
        <v>25811.405</v>
      </c>
      <c r="D116" s="20" t="str">
        <f t="shared" si="21"/>
        <v>vis</v>
      </c>
      <c r="E116" s="51" t="e">
        <f>VLOOKUP(C116,A!C$21:E$973,3,FALSE)</f>
        <v>#N/A</v>
      </c>
      <c r="F116" s="23" t="s">
        <v>84</v>
      </c>
      <c r="G116" s="20" t="str">
        <f t="shared" si="22"/>
        <v>25811.405</v>
      </c>
      <c r="H116" s="15">
        <f t="shared" si="23"/>
        <v>3187</v>
      </c>
      <c r="I116" s="52" t="s">
        <v>245</v>
      </c>
      <c r="J116" s="53" t="s">
        <v>246</v>
      </c>
      <c r="K116" s="52">
        <v>3187</v>
      </c>
      <c r="L116" s="52" t="s">
        <v>247</v>
      </c>
      <c r="M116" s="53" t="s">
        <v>91</v>
      </c>
      <c r="N116" s="53"/>
      <c r="O116" s="54" t="s">
        <v>248</v>
      </c>
      <c r="P116" s="54" t="s">
        <v>249</v>
      </c>
    </row>
    <row r="117" spans="1:16" ht="12.75" customHeight="1" thickBot="1">
      <c r="A117" s="15" t="str">
        <f t="shared" si="18"/>
        <v> AN 238.209 </v>
      </c>
      <c r="B117" s="23" t="str">
        <f t="shared" si="19"/>
        <v>I</v>
      </c>
      <c r="C117" s="15">
        <f t="shared" si="20"/>
        <v>25827.372</v>
      </c>
      <c r="D117" s="20" t="str">
        <f t="shared" si="21"/>
        <v>vis</v>
      </c>
      <c r="E117" s="51" t="e">
        <f>VLOOKUP(C117,A!C$21:E$973,3,FALSE)</f>
        <v>#N/A</v>
      </c>
      <c r="F117" s="23" t="s">
        <v>84</v>
      </c>
      <c r="G117" s="20" t="str">
        <f t="shared" si="22"/>
        <v>25827.372</v>
      </c>
      <c r="H117" s="15">
        <f t="shared" si="23"/>
        <v>3191</v>
      </c>
      <c r="I117" s="52" t="s">
        <v>250</v>
      </c>
      <c r="J117" s="53" t="s">
        <v>251</v>
      </c>
      <c r="K117" s="52">
        <v>3191</v>
      </c>
      <c r="L117" s="52" t="s">
        <v>252</v>
      </c>
      <c r="M117" s="53" t="s">
        <v>91</v>
      </c>
      <c r="N117" s="53"/>
      <c r="O117" s="54" t="s">
        <v>253</v>
      </c>
      <c r="P117" s="54" t="s">
        <v>254</v>
      </c>
    </row>
    <row r="118" spans="1:16" ht="12.75" customHeight="1" thickBot="1">
      <c r="A118" s="15" t="str">
        <f t="shared" si="18"/>
        <v> COVS </v>
      </c>
      <c r="B118" s="23" t="str">
        <f t="shared" si="19"/>
        <v>I</v>
      </c>
      <c r="C118" s="15">
        <f t="shared" si="20"/>
        <v>25855.326</v>
      </c>
      <c r="D118" s="20" t="str">
        <f t="shared" si="21"/>
        <v>vis</v>
      </c>
      <c r="E118" s="51" t="e">
        <f>VLOOKUP(C118,A!C$21:E$973,3,FALSE)</f>
        <v>#N/A</v>
      </c>
      <c r="F118" s="23" t="s">
        <v>84</v>
      </c>
      <c r="G118" s="20" t="str">
        <f t="shared" si="22"/>
        <v>25855.326</v>
      </c>
      <c r="H118" s="15">
        <f t="shared" si="23"/>
        <v>3198</v>
      </c>
      <c r="I118" s="52" t="s">
        <v>255</v>
      </c>
      <c r="J118" s="53" t="s">
        <v>256</v>
      </c>
      <c r="K118" s="52">
        <v>3198</v>
      </c>
      <c r="L118" s="52" t="s">
        <v>247</v>
      </c>
      <c r="M118" s="53" t="s">
        <v>91</v>
      </c>
      <c r="N118" s="53"/>
      <c r="O118" s="54" t="s">
        <v>257</v>
      </c>
      <c r="P118" s="54" t="s">
        <v>258</v>
      </c>
    </row>
    <row r="119" spans="1:16" ht="12.75" customHeight="1" thickBot="1">
      <c r="A119" s="15" t="str">
        <f t="shared" si="18"/>
        <v> AAC 1.97 </v>
      </c>
      <c r="B119" s="23" t="str">
        <f t="shared" si="19"/>
        <v>I</v>
      </c>
      <c r="C119" s="15">
        <f t="shared" si="20"/>
        <v>25891.266</v>
      </c>
      <c r="D119" s="20" t="str">
        <f t="shared" si="21"/>
        <v>vis</v>
      </c>
      <c r="E119" s="51" t="e">
        <f>VLOOKUP(C119,A!C$21:E$973,3,FALSE)</f>
        <v>#N/A</v>
      </c>
      <c r="F119" s="23" t="s">
        <v>84</v>
      </c>
      <c r="G119" s="20" t="str">
        <f t="shared" si="22"/>
        <v>25891.266</v>
      </c>
      <c r="H119" s="15">
        <f t="shared" si="23"/>
        <v>3207</v>
      </c>
      <c r="I119" s="52" t="s">
        <v>259</v>
      </c>
      <c r="J119" s="53" t="s">
        <v>260</v>
      </c>
      <c r="K119" s="52">
        <v>3207</v>
      </c>
      <c r="L119" s="52" t="s">
        <v>86</v>
      </c>
      <c r="M119" s="53" t="s">
        <v>91</v>
      </c>
      <c r="N119" s="53"/>
      <c r="O119" s="54" t="s">
        <v>243</v>
      </c>
      <c r="P119" s="54" t="s">
        <v>244</v>
      </c>
    </row>
    <row r="120" spans="1:16" ht="12.75" customHeight="1" thickBot="1">
      <c r="A120" s="15" t="str">
        <f t="shared" si="18"/>
        <v> AN 261.255 </v>
      </c>
      <c r="B120" s="23" t="str">
        <f t="shared" si="19"/>
        <v>I</v>
      </c>
      <c r="C120" s="15">
        <f t="shared" si="20"/>
        <v>26873.492</v>
      </c>
      <c r="D120" s="20" t="str">
        <f t="shared" si="21"/>
        <v>vis</v>
      </c>
      <c r="E120" s="51" t="e">
        <f>VLOOKUP(C120,A!C$21:E$973,3,FALSE)</f>
        <v>#N/A</v>
      </c>
      <c r="F120" s="23" t="s">
        <v>84</v>
      </c>
      <c r="G120" s="20" t="str">
        <f t="shared" si="22"/>
        <v>26873.492</v>
      </c>
      <c r="H120" s="15">
        <f t="shared" si="23"/>
        <v>3453</v>
      </c>
      <c r="I120" s="52" t="s">
        <v>261</v>
      </c>
      <c r="J120" s="53" t="s">
        <v>262</v>
      </c>
      <c r="K120" s="52">
        <v>3453</v>
      </c>
      <c r="L120" s="52" t="s">
        <v>263</v>
      </c>
      <c r="M120" s="53" t="s">
        <v>91</v>
      </c>
      <c r="N120" s="53"/>
      <c r="O120" s="54" t="s">
        <v>264</v>
      </c>
      <c r="P120" s="54" t="s">
        <v>265</v>
      </c>
    </row>
    <row r="121" spans="1:16" ht="12.75" customHeight="1" thickBot="1">
      <c r="A121" s="15" t="str">
        <f t="shared" si="18"/>
        <v> AN 259.190 </v>
      </c>
      <c r="B121" s="23" t="str">
        <f t="shared" si="19"/>
        <v>I</v>
      </c>
      <c r="C121" s="15">
        <f t="shared" si="20"/>
        <v>27903.628</v>
      </c>
      <c r="D121" s="20" t="str">
        <f t="shared" si="21"/>
        <v>vis</v>
      </c>
      <c r="E121" s="51" t="e">
        <f>VLOOKUP(C121,A!C$21:E$973,3,FALSE)</f>
        <v>#N/A</v>
      </c>
      <c r="F121" s="23" t="s">
        <v>84</v>
      </c>
      <c r="G121" s="20" t="str">
        <f t="shared" si="22"/>
        <v>27903.628</v>
      </c>
      <c r="H121" s="15">
        <f t="shared" si="23"/>
        <v>3711</v>
      </c>
      <c r="I121" s="52" t="s">
        <v>266</v>
      </c>
      <c r="J121" s="53" t="s">
        <v>267</v>
      </c>
      <c r="K121" s="52">
        <v>3711</v>
      </c>
      <c r="L121" s="52" t="s">
        <v>268</v>
      </c>
      <c r="M121" s="53" t="s">
        <v>91</v>
      </c>
      <c r="N121" s="53"/>
      <c r="O121" s="54" t="s">
        <v>269</v>
      </c>
      <c r="P121" s="54" t="s">
        <v>270</v>
      </c>
    </row>
    <row r="122" spans="1:16" ht="12.75" customHeight="1" thickBot="1">
      <c r="A122" s="15" t="str">
        <f t="shared" si="18"/>
        <v> AN 259.190 </v>
      </c>
      <c r="B122" s="23" t="str">
        <f t="shared" si="19"/>
        <v>I</v>
      </c>
      <c r="C122" s="15">
        <f t="shared" si="20"/>
        <v>27943.555</v>
      </c>
      <c r="D122" s="20" t="str">
        <f t="shared" si="21"/>
        <v>vis</v>
      </c>
      <c r="E122" s="51" t="e">
        <f>VLOOKUP(C122,A!C$21:E$973,3,FALSE)</f>
        <v>#N/A</v>
      </c>
      <c r="F122" s="23" t="s">
        <v>84</v>
      </c>
      <c r="G122" s="20" t="str">
        <f t="shared" si="22"/>
        <v>27943.555</v>
      </c>
      <c r="H122" s="15">
        <f t="shared" si="23"/>
        <v>3721</v>
      </c>
      <c r="I122" s="52" t="s">
        <v>271</v>
      </c>
      <c r="J122" s="53" t="s">
        <v>272</v>
      </c>
      <c r="K122" s="52">
        <v>3721</v>
      </c>
      <c r="L122" s="52" t="s">
        <v>273</v>
      </c>
      <c r="M122" s="53" t="s">
        <v>91</v>
      </c>
      <c r="N122" s="53"/>
      <c r="O122" s="54" t="s">
        <v>269</v>
      </c>
      <c r="P122" s="54" t="s">
        <v>270</v>
      </c>
    </row>
    <row r="123" spans="1:16" ht="12.75" customHeight="1" thickBot="1">
      <c r="A123" s="15" t="str">
        <f t="shared" si="18"/>
        <v> AN 259.190 </v>
      </c>
      <c r="B123" s="23" t="str">
        <f t="shared" si="19"/>
        <v>I</v>
      </c>
      <c r="C123" s="15">
        <f t="shared" si="20"/>
        <v>27967.514</v>
      </c>
      <c r="D123" s="20" t="str">
        <f t="shared" si="21"/>
        <v>vis</v>
      </c>
      <c r="E123" s="51" t="e">
        <f>VLOOKUP(C123,A!C$21:E$973,3,FALSE)</f>
        <v>#N/A</v>
      </c>
      <c r="F123" s="23" t="s">
        <v>84</v>
      </c>
      <c r="G123" s="20" t="str">
        <f t="shared" si="22"/>
        <v>27967.514</v>
      </c>
      <c r="H123" s="15">
        <f t="shared" si="23"/>
        <v>3727</v>
      </c>
      <c r="I123" s="52" t="s">
        <v>274</v>
      </c>
      <c r="J123" s="53" t="s">
        <v>275</v>
      </c>
      <c r="K123" s="52">
        <v>3727</v>
      </c>
      <c r="L123" s="52" t="s">
        <v>276</v>
      </c>
      <c r="M123" s="53" t="s">
        <v>91</v>
      </c>
      <c r="N123" s="53"/>
      <c r="O123" s="54" t="s">
        <v>269</v>
      </c>
      <c r="P123" s="54" t="s">
        <v>270</v>
      </c>
    </row>
    <row r="124" spans="1:16" ht="12.75" customHeight="1" thickBot="1">
      <c r="A124" s="15" t="str">
        <f t="shared" si="18"/>
        <v> AN 259.190 </v>
      </c>
      <c r="B124" s="23" t="str">
        <f t="shared" si="19"/>
        <v>I</v>
      </c>
      <c r="C124" s="15">
        <f t="shared" si="20"/>
        <v>27979.502</v>
      </c>
      <c r="D124" s="20" t="str">
        <f t="shared" si="21"/>
        <v>vis</v>
      </c>
      <c r="E124" s="51" t="e">
        <f>VLOOKUP(C124,A!C$21:E$973,3,FALSE)</f>
        <v>#N/A</v>
      </c>
      <c r="F124" s="23" t="s">
        <v>84</v>
      </c>
      <c r="G124" s="20" t="str">
        <f t="shared" si="22"/>
        <v>27979.502</v>
      </c>
      <c r="H124" s="15">
        <f t="shared" si="23"/>
        <v>3730</v>
      </c>
      <c r="I124" s="52" t="s">
        <v>277</v>
      </c>
      <c r="J124" s="53" t="s">
        <v>278</v>
      </c>
      <c r="K124" s="52">
        <v>3730</v>
      </c>
      <c r="L124" s="52" t="s">
        <v>238</v>
      </c>
      <c r="M124" s="53" t="s">
        <v>91</v>
      </c>
      <c r="N124" s="53"/>
      <c r="O124" s="54" t="s">
        <v>269</v>
      </c>
      <c r="P124" s="54" t="s">
        <v>270</v>
      </c>
    </row>
    <row r="125" spans="1:16" ht="12.75" customHeight="1" thickBot="1">
      <c r="A125" s="15" t="str">
        <f t="shared" si="18"/>
        <v> AN 259.190 </v>
      </c>
      <c r="B125" s="23" t="str">
        <f t="shared" si="19"/>
        <v>I</v>
      </c>
      <c r="C125" s="15">
        <f t="shared" si="20"/>
        <v>27995.47</v>
      </c>
      <c r="D125" s="20" t="str">
        <f t="shared" si="21"/>
        <v>vis</v>
      </c>
      <c r="E125" s="51" t="e">
        <f>VLOOKUP(C125,A!C$21:E$973,3,FALSE)</f>
        <v>#N/A</v>
      </c>
      <c r="F125" s="23" t="s">
        <v>84</v>
      </c>
      <c r="G125" s="20" t="str">
        <f t="shared" si="22"/>
        <v>27995.470</v>
      </c>
      <c r="H125" s="15">
        <f t="shared" si="23"/>
        <v>3734</v>
      </c>
      <c r="I125" s="52" t="s">
        <v>279</v>
      </c>
      <c r="J125" s="53" t="s">
        <v>280</v>
      </c>
      <c r="K125" s="52">
        <v>3734</v>
      </c>
      <c r="L125" s="52" t="s">
        <v>247</v>
      </c>
      <c r="M125" s="53" t="s">
        <v>91</v>
      </c>
      <c r="N125" s="53"/>
      <c r="O125" s="54" t="s">
        <v>269</v>
      </c>
      <c r="P125" s="54" t="s">
        <v>270</v>
      </c>
    </row>
    <row r="126" spans="1:16" ht="12.75" customHeight="1" thickBot="1">
      <c r="A126" s="15" t="str">
        <f t="shared" si="18"/>
        <v> AN 259.190 </v>
      </c>
      <c r="B126" s="23" t="str">
        <f t="shared" si="19"/>
        <v>I</v>
      </c>
      <c r="C126" s="15">
        <f t="shared" si="20"/>
        <v>28003.448</v>
      </c>
      <c r="D126" s="20" t="str">
        <f t="shared" si="21"/>
        <v>vis</v>
      </c>
      <c r="E126" s="51" t="e">
        <f>VLOOKUP(C126,A!C$21:E$973,3,FALSE)</f>
        <v>#N/A</v>
      </c>
      <c r="F126" s="23" t="s">
        <v>84</v>
      </c>
      <c r="G126" s="20" t="str">
        <f t="shared" si="22"/>
        <v>28003.448</v>
      </c>
      <c r="H126" s="15">
        <f t="shared" si="23"/>
        <v>3736</v>
      </c>
      <c r="I126" s="52" t="s">
        <v>281</v>
      </c>
      <c r="J126" s="53" t="s">
        <v>282</v>
      </c>
      <c r="K126" s="52">
        <v>3736</v>
      </c>
      <c r="L126" s="52" t="s">
        <v>268</v>
      </c>
      <c r="M126" s="53" t="s">
        <v>91</v>
      </c>
      <c r="N126" s="53"/>
      <c r="O126" s="54" t="s">
        <v>269</v>
      </c>
      <c r="P126" s="54" t="s">
        <v>270</v>
      </c>
    </row>
    <row r="127" spans="1:16" ht="12.75" customHeight="1" thickBot="1">
      <c r="A127" s="15" t="str">
        <f t="shared" si="18"/>
        <v> AN 259.190 </v>
      </c>
      <c r="B127" s="23" t="str">
        <f t="shared" si="19"/>
        <v>I</v>
      </c>
      <c r="C127" s="15">
        <f t="shared" si="20"/>
        <v>28015.425</v>
      </c>
      <c r="D127" s="20" t="str">
        <f t="shared" si="21"/>
        <v>vis</v>
      </c>
      <c r="E127" s="51" t="e">
        <f>VLOOKUP(C127,A!C$21:E$973,3,FALSE)</f>
        <v>#N/A</v>
      </c>
      <c r="F127" s="23" t="s">
        <v>84</v>
      </c>
      <c r="G127" s="20" t="str">
        <f t="shared" si="22"/>
        <v>28015.425</v>
      </c>
      <c r="H127" s="15">
        <f t="shared" si="23"/>
        <v>3739</v>
      </c>
      <c r="I127" s="52" t="s">
        <v>283</v>
      </c>
      <c r="J127" s="53" t="s">
        <v>284</v>
      </c>
      <c r="K127" s="52">
        <v>3739</v>
      </c>
      <c r="L127" s="52" t="s">
        <v>273</v>
      </c>
      <c r="M127" s="53" t="s">
        <v>91</v>
      </c>
      <c r="N127" s="53"/>
      <c r="O127" s="54" t="s">
        <v>269</v>
      </c>
      <c r="P127" s="54" t="s">
        <v>270</v>
      </c>
    </row>
    <row r="128" spans="1:16" ht="12.75" customHeight="1" thickBot="1">
      <c r="A128" s="15" t="str">
        <f t="shared" si="18"/>
        <v> AN 259.190 </v>
      </c>
      <c r="B128" s="23" t="str">
        <f t="shared" si="19"/>
        <v>I</v>
      </c>
      <c r="C128" s="15">
        <f t="shared" si="20"/>
        <v>28023.412</v>
      </c>
      <c r="D128" s="20" t="str">
        <f t="shared" si="21"/>
        <v>vis</v>
      </c>
      <c r="E128" s="51" t="e">
        <f>VLOOKUP(C128,A!C$21:E$973,3,FALSE)</f>
        <v>#N/A</v>
      </c>
      <c r="F128" s="23" t="s">
        <v>84</v>
      </c>
      <c r="G128" s="20" t="str">
        <f t="shared" si="22"/>
        <v>28023.412</v>
      </c>
      <c r="H128" s="15">
        <f t="shared" si="23"/>
        <v>3741</v>
      </c>
      <c r="I128" s="52" t="s">
        <v>285</v>
      </c>
      <c r="J128" s="53" t="s">
        <v>286</v>
      </c>
      <c r="K128" s="52">
        <v>3741</v>
      </c>
      <c r="L128" s="52" t="s">
        <v>268</v>
      </c>
      <c r="M128" s="53" t="s">
        <v>91</v>
      </c>
      <c r="N128" s="53"/>
      <c r="O128" s="54" t="s">
        <v>269</v>
      </c>
      <c r="P128" s="54" t="s">
        <v>270</v>
      </c>
    </row>
    <row r="129" spans="1:16" ht="12.75" customHeight="1" thickBot="1">
      <c r="A129" s="15" t="str">
        <f t="shared" si="18"/>
        <v> AN 259.190 </v>
      </c>
      <c r="B129" s="23" t="str">
        <f t="shared" si="19"/>
        <v>I</v>
      </c>
      <c r="C129" s="15">
        <f t="shared" si="20"/>
        <v>28035.394</v>
      </c>
      <c r="D129" s="20" t="str">
        <f t="shared" si="21"/>
        <v>vis</v>
      </c>
      <c r="E129" s="51" t="e">
        <f>VLOOKUP(C129,A!C$21:E$973,3,FALSE)</f>
        <v>#N/A</v>
      </c>
      <c r="F129" s="23" t="s">
        <v>84</v>
      </c>
      <c r="G129" s="20" t="str">
        <f t="shared" si="22"/>
        <v>28035.394</v>
      </c>
      <c r="H129" s="15">
        <f t="shared" si="23"/>
        <v>3744</v>
      </c>
      <c r="I129" s="52" t="s">
        <v>287</v>
      </c>
      <c r="J129" s="53" t="s">
        <v>288</v>
      </c>
      <c r="K129" s="52">
        <v>3744</v>
      </c>
      <c r="L129" s="52" t="s">
        <v>289</v>
      </c>
      <c r="M129" s="53" t="s">
        <v>91</v>
      </c>
      <c r="N129" s="53"/>
      <c r="O129" s="54" t="s">
        <v>269</v>
      </c>
      <c r="P129" s="54" t="s">
        <v>270</v>
      </c>
    </row>
    <row r="130" spans="1:16" ht="12.75" customHeight="1" thickBot="1">
      <c r="A130" s="15" t="str">
        <f t="shared" si="18"/>
        <v> AN 259.190 </v>
      </c>
      <c r="B130" s="23" t="str">
        <f t="shared" si="19"/>
        <v>I</v>
      </c>
      <c r="C130" s="15">
        <f t="shared" si="20"/>
        <v>28075.305</v>
      </c>
      <c r="D130" s="20" t="str">
        <f t="shared" si="21"/>
        <v>vis</v>
      </c>
      <c r="E130" s="51" t="e">
        <f>VLOOKUP(C130,A!C$21:E$973,3,FALSE)</f>
        <v>#N/A</v>
      </c>
      <c r="F130" s="23" t="s">
        <v>84</v>
      </c>
      <c r="G130" s="20" t="str">
        <f t="shared" si="22"/>
        <v>28075.305</v>
      </c>
      <c r="H130" s="15">
        <f t="shared" si="23"/>
        <v>3754</v>
      </c>
      <c r="I130" s="52" t="s">
        <v>290</v>
      </c>
      <c r="J130" s="53" t="s">
        <v>291</v>
      </c>
      <c r="K130" s="52">
        <v>3754</v>
      </c>
      <c r="L130" s="52" t="s">
        <v>292</v>
      </c>
      <c r="M130" s="53" t="s">
        <v>91</v>
      </c>
      <c r="N130" s="53"/>
      <c r="O130" s="54" t="s">
        <v>269</v>
      </c>
      <c r="P130" s="54" t="s">
        <v>270</v>
      </c>
    </row>
    <row r="131" spans="1:16" ht="12.75" customHeight="1" thickBot="1">
      <c r="A131" s="15" t="str">
        <f t="shared" si="18"/>
        <v> AN 259.190 </v>
      </c>
      <c r="B131" s="23" t="str">
        <f t="shared" si="19"/>
        <v>I</v>
      </c>
      <c r="C131" s="15">
        <f t="shared" si="20"/>
        <v>28087.308</v>
      </c>
      <c r="D131" s="20" t="str">
        <f t="shared" si="21"/>
        <v>vis</v>
      </c>
      <c r="E131" s="51" t="e">
        <f>VLOOKUP(C131,A!C$21:E$973,3,FALSE)</f>
        <v>#N/A</v>
      </c>
      <c r="F131" s="23" t="s">
        <v>84</v>
      </c>
      <c r="G131" s="20" t="str">
        <f t="shared" si="22"/>
        <v>28087.308</v>
      </c>
      <c r="H131" s="15">
        <f t="shared" si="23"/>
        <v>3757</v>
      </c>
      <c r="I131" s="52" t="s">
        <v>293</v>
      </c>
      <c r="J131" s="53" t="s">
        <v>294</v>
      </c>
      <c r="K131" s="52">
        <v>3757</v>
      </c>
      <c r="L131" s="52" t="s">
        <v>238</v>
      </c>
      <c r="M131" s="53" t="s">
        <v>91</v>
      </c>
      <c r="N131" s="53"/>
      <c r="O131" s="54" t="s">
        <v>269</v>
      </c>
      <c r="P131" s="54" t="s">
        <v>270</v>
      </c>
    </row>
    <row r="132" spans="1:16" ht="12.75" customHeight="1" thickBot="1">
      <c r="A132" s="15" t="str">
        <f t="shared" si="18"/>
        <v> AN 259.190 </v>
      </c>
      <c r="B132" s="23" t="str">
        <f t="shared" si="19"/>
        <v>I</v>
      </c>
      <c r="C132" s="15">
        <f t="shared" si="20"/>
        <v>28095.295</v>
      </c>
      <c r="D132" s="20" t="str">
        <f t="shared" si="21"/>
        <v>vis</v>
      </c>
      <c r="E132" s="51" t="e">
        <f>VLOOKUP(C132,A!C$21:E$973,3,FALSE)</f>
        <v>#N/A</v>
      </c>
      <c r="F132" s="23" t="s">
        <v>84</v>
      </c>
      <c r="G132" s="20" t="str">
        <f t="shared" si="22"/>
        <v>28095.295</v>
      </c>
      <c r="H132" s="15">
        <f t="shared" si="23"/>
        <v>3759</v>
      </c>
      <c r="I132" s="52" t="s">
        <v>295</v>
      </c>
      <c r="J132" s="53" t="s">
        <v>296</v>
      </c>
      <c r="K132" s="52">
        <v>3759</v>
      </c>
      <c r="L132" s="52" t="s">
        <v>297</v>
      </c>
      <c r="M132" s="53" t="s">
        <v>91</v>
      </c>
      <c r="N132" s="53"/>
      <c r="O132" s="54" t="s">
        <v>269</v>
      </c>
      <c r="P132" s="54" t="s">
        <v>270</v>
      </c>
    </row>
    <row r="133" spans="1:16" ht="12.75" customHeight="1" thickBot="1">
      <c r="A133" s="15" t="str">
        <f t="shared" si="18"/>
        <v> HA 113.74 </v>
      </c>
      <c r="B133" s="23" t="str">
        <f t="shared" si="19"/>
        <v>I</v>
      </c>
      <c r="C133" s="15">
        <f t="shared" si="20"/>
        <v>28131.562</v>
      </c>
      <c r="D133" s="20" t="str">
        <f t="shared" si="21"/>
        <v>vis</v>
      </c>
      <c r="E133" s="51" t="e">
        <f>VLOOKUP(C133,A!C$21:E$973,3,FALSE)</f>
        <v>#N/A</v>
      </c>
      <c r="F133" s="23" t="s">
        <v>84</v>
      </c>
      <c r="G133" s="20" t="str">
        <f t="shared" si="22"/>
        <v>28131.562</v>
      </c>
      <c r="H133" s="15">
        <f t="shared" si="23"/>
        <v>3768</v>
      </c>
      <c r="I133" s="52" t="s">
        <v>298</v>
      </c>
      <c r="J133" s="53" t="s">
        <v>299</v>
      </c>
      <c r="K133" s="52">
        <v>3768</v>
      </c>
      <c r="L133" s="52" t="s">
        <v>300</v>
      </c>
      <c r="M133" s="53" t="s">
        <v>87</v>
      </c>
      <c r="N133" s="53"/>
      <c r="O133" s="54" t="s">
        <v>301</v>
      </c>
      <c r="P133" s="54" t="s">
        <v>302</v>
      </c>
    </row>
    <row r="134" spans="1:16" ht="12.75" customHeight="1" thickBot="1">
      <c r="A134" s="15" t="str">
        <f t="shared" si="18"/>
        <v> PDDO 2/1 </v>
      </c>
      <c r="B134" s="23" t="str">
        <f t="shared" si="19"/>
        <v>I</v>
      </c>
      <c r="C134" s="15">
        <f t="shared" si="20"/>
        <v>33801.003</v>
      </c>
      <c r="D134" s="20" t="str">
        <f t="shared" si="21"/>
        <v>vis</v>
      </c>
      <c r="E134" s="51" t="e">
        <f>VLOOKUP(C134,A!C$21:E$973,3,FALSE)</f>
        <v>#N/A</v>
      </c>
      <c r="F134" s="23" t="s">
        <v>84</v>
      </c>
      <c r="G134" s="20" t="str">
        <f t="shared" si="22"/>
        <v>33801.003</v>
      </c>
      <c r="H134" s="15">
        <f t="shared" si="23"/>
        <v>5188</v>
      </c>
      <c r="I134" s="52" t="s">
        <v>303</v>
      </c>
      <c r="J134" s="53" t="s">
        <v>304</v>
      </c>
      <c r="K134" s="52">
        <v>5188</v>
      </c>
      <c r="L134" s="52" t="s">
        <v>305</v>
      </c>
      <c r="M134" s="53" t="s">
        <v>306</v>
      </c>
      <c r="N134" s="53" t="s">
        <v>68</v>
      </c>
      <c r="O134" s="54" t="s">
        <v>307</v>
      </c>
      <c r="P134" s="54" t="s">
        <v>308</v>
      </c>
    </row>
    <row r="135" spans="1:16" ht="12.75" customHeight="1" thickBot="1">
      <c r="A135" s="15" t="str">
        <f t="shared" si="18"/>
        <v> AA 12.184 </v>
      </c>
      <c r="B135" s="23" t="str">
        <f t="shared" si="19"/>
        <v>I</v>
      </c>
      <c r="C135" s="15">
        <f t="shared" si="20"/>
        <v>33848.913</v>
      </c>
      <c r="D135" s="20" t="str">
        <f t="shared" si="21"/>
        <v>vis</v>
      </c>
      <c r="E135" s="51" t="e">
        <f>VLOOKUP(C135,A!C$21:E$973,3,FALSE)</f>
        <v>#N/A</v>
      </c>
      <c r="F135" s="23" t="s">
        <v>84</v>
      </c>
      <c r="G135" s="20" t="str">
        <f t="shared" si="22"/>
        <v>33848.913</v>
      </c>
      <c r="H135" s="15">
        <f t="shared" si="23"/>
        <v>5200</v>
      </c>
      <c r="I135" s="52" t="s">
        <v>309</v>
      </c>
      <c r="J135" s="53" t="s">
        <v>310</v>
      </c>
      <c r="K135" s="52">
        <v>5200</v>
      </c>
      <c r="L135" s="52" t="s">
        <v>311</v>
      </c>
      <c r="M135" s="53" t="s">
        <v>306</v>
      </c>
      <c r="N135" s="53" t="s">
        <v>68</v>
      </c>
      <c r="O135" s="54" t="s">
        <v>312</v>
      </c>
      <c r="P135" s="54" t="s">
        <v>313</v>
      </c>
    </row>
    <row r="136" spans="1:16" ht="12.75" customHeight="1" thickBot="1">
      <c r="A136" s="15" t="str">
        <f t="shared" si="18"/>
        <v> APJ 124.196 </v>
      </c>
      <c r="B136" s="23" t="str">
        <f t="shared" si="19"/>
        <v>I</v>
      </c>
      <c r="C136" s="15">
        <f t="shared" si="20"/>
        <v>33852.9058</v>
      </c>
      <c r="D136" s="20" t="str">
        <f t="shared" si="21"/>
        <v>PE</v>
      </c>
      <c r="E136" s="51" t="e">
        <f>VLOOKUP(C136,A!C$21:E$973,3,FALSE)</f>
        <v>#N/A</v>
      </c>
      <c r="F136" s="23" t="str">
        <f>LEFT(M136,1)</f>
        <v>E</v>
      </c>
      <c r="G136" s="20" t="str">
        <f t="shared" si="22"/>
        <v>33852.9058</v>
      </c>
      <c r="H136" s="15">
        <f t="shared" si="23"/>
        <v>5201</v>
      </c>
      <c r="I136" s="52" t="s">
        <v>314</v>
      </c>
      <c r="J136" s="53" t="s">
        <v>315</v>
      </c>
      <c r="K136" s="52">
        <v>5201</v>
      </c>
      <c r="L136" s="52" t="s">
        <v>316</v>
      </c>
      <c r="M136" s="53" t="s">
        <v>306</v>
      </c>
      <c r="N136" s="53" t="s">
        <v>68</v>
      </c>
      <c r="O136" s="54" t="s">
        <v>317</v>
      </c>
      <c r="P136" s="54" t="s">
        <v>318</v>
      </c>
    </row>
    <row r="137" spans="1:16" ht="12.75" customHeight="1" thickBot="1">
      <c r="A137" s="15" t="str">
        <f t="shared" si="18"/>
        <v> MVS 243 </v>
      </c>
      <c r="B137" s="23" t="str">
        <f t="shared" si="19"/>
        <v>I</v>
      </c>
      <c r="C137" s="15">
        <f t="shared" si="20"/>
        <v>34607.526</v>
      </c>
      <c r="D137" s="20" t="str">
        <f t="shared" si="21"/>
        <v>vis</v>
      </c>
      <c r="E137" s="51" t="e">
        <f>VLOOKUP(C137,A!C$21:E$973,3,FALSE)</f>
        <v>#N/A</v>
      </c>
      <c r="F137" s="23" t="str">
        <f>LEFT(M137,1)</f>
        <v>V</v>
      </c>
      <c r="G137" s="20" t="str">
        <f t="shared" si="22"/>
        <v>34607.526</v>
      </c>
      <c r="H137" s="15">
        <f t="shared" si="23"/>
        <v>5390</v>
      </c>
      <c r="I137" s="52" t="s">
        <v>324</v>
      </c>
      <c r="J137" s="53" t="s">
        <v>325</v>
      </c>
      <c r="K137" s="52">
        <v>5390</v>
      </c>
      <c r="L137" s="52" t="s">
        <v>186</v>
      </c>
      <c r="M137" s="53" t="s">
        <v>91</v>
      </c>
      <c r="N137" s="53"/>
      <c r="O137" s="54" t="s">
        <v>326</v>
      </c>
      <c r="P137" s="54" t="s">
        <v>327</v>
      </c>
    </row>
    <row r="138" spans="1:16" ht="12.75" customHeight="1" thickBot="1">
      <c r="A138" s="15" t="str">
        <f t="shared" si="18"/>
        <v> MVS 2.123 </v>
      </c>
      <c r="B138" s="23" t="str">
        <f t="shared" si="19"/>
        <v>I</v>
      </c>
      <c r="C138" s="15">
        <f t="shared" si="20"/>
        <v>37406.54</v>
      </c>
      <c r="D138" s="20" t="str">
        <f t="shared" si="21"/>
        <v>pg</v>
      </c>
      <c r="E138" s="51" t="e">
        <f>VLOOKUP(C138,A!C$21:E$973,3,FALSE)</f>
        <v>#N/A</v>
      </c>
      <c r="F138" s="23" t="str">
        <f>LEFT(M138,1)</f>
        <v>P</v>
      </c>
      <c r="G138" s="20" t="str">
        <f t="shared" si="22"/>
        <v>37406.540</v>
      </c>
      <c r="H138" s="15">
        <f t="shared" si="23"/>
        <v>6091</v>
      </c>
      <c r="I138" s="52" t="s">
        <v>328</v>
      </c>
      <c r="J138" s="53" t="s">
        <v>329</v>
      </c>
      <c r="K138" s="52">
        <v>6091</v>
      </c>
      <c r="L138" s="52" t="s">
        <v>330</v>
      </c>
      <c r="M138" s="53" t="s">
        <v>141</v>
      </c>
      <c r="N138" s="53"/>
      <c r="O138" s="54" t="s">
        <v>331</v>
      </c>
      <c r="P138" s="54" t="s">
        <v>332</v>
      </c>
    </row>
    <row r="139" spans="1:16" ht="12.75" customHeight="1" thickBot="1">
      <c r="A139" s="15" t="str">
        <f aca="true" t="shared" si="24" ref="A139:A166">P139</f>
        <v>IBVS 1800 </v>
      </c>
      <c r="B139" s="23" t="str">
        <f aca="true" t="shared" si="25" ref="B139:B166">IF(H139=INT(H139),"I","II")</f>
        <v>I</v>
      </c>
      <c r="C139" s="15">
        <f aca="true" t="shared" si="26" ref="C139:C166">1*G139</f>
        <v>41870.447</v>
      </c>
      <c r="D139" s="20" t="str">
        <f aca="true" t="shared" si="27" ref="D139:D166">VLOOKUP(F139,I$1:J$5,2,FALSE)</f>
        <v>vis</v>
      </c>
      <c r="E139" s="51" t="e">
        <f>VLOOKUP(C139,A!C$21:E$973,3,FALSE)</f>
        <v>#N/A</v>
      </c>
      <c r="F139" s="23" t="s">
        <v>84</v>
      </c>
      <c r="G139" s="20" t="str">
        <f aca="true" t="shared" si="28" ref="G139:G166">MID(I139,3,LEN(I139)-3)</f>
        <v>41870.447</v>
      </c>
      <c r="H139" s="15">
        <f aca="true" t="shared" si="29" ref="H139:H166">1*K139</f>
        <v>7209</v>
      </c>
      <c r="I139" s="52" t="s">
        <v>388</v>
      </c>
      <c r="J139" s="53" t="s">
        <v>389</v>
      </c>
      <c r="K139" s="52">
        <v>7209</v>
      </c>
      <c r="L139" s="52" t="s">
        <v>390</v>
      </c>
      <c r="M139" s="53" t="s">
        <v>306</v>
      </c>
      <c r="N139" s="53" t="s">
        <v>68</v>
      </c>
      <c r="O139" s="54" t="s">
        <v>391</v>
      </c>
      <c r="P139" s="55" t="s">
        <v>392</v>
      </c>
    </row>
    <row r="140" spans="1:16" ht="12.75" customHeight="1" thickBot="1">
      <c r="A140" s="15" t="str">
        <f t="shared" si="24"/>
        <v> VSSC 58.17 </v>
      </c>
      <c r="B140" s="23" t="str">
        <f t="shared" si="25"/>
        <v>I</v>
      </c>
      <c r="C140" s="15">
        <f t="shared" si="26"/>
        <v>42948.507</v>
      </c>
      <c r="D140" s="20" t="str">
        <f t="shared" si="27"/>
        <v>vis</v>
      </c>
      <c r="E140" s="51" t="e">
        <f>VLOOKUP(C140,A!C$21:E$973,3,FALSE)</f>
        <v>#N/A</v>
      </c>
      <c r="F140" s="23" t="s">
        <v>84</v>
      </c>
      <c r="G140" s="20" t="str">
        <f t="shared" si="28"/>
        <v>42948.507</v>
      </c>
      <c r="H140" s="15">
        <f t="shared" si="29"/>
        <v>7479</v>
      </c>
      <c r="I140" s="52" t="s">
        <v>428</v>
      </c>
      <c r="J140" s="53" t="s">
        <v>429</v>
      </c>
      <c r="K140" s="52">
        <v>7479</v>
      </c>
      <c r="L140" s="52" t="s">
        <v>430</v>
      </c>
      <c r="M140" s="53" t="s">
        <v>91</v>
      </c>
      <c r="N140" s="53"/>
      <c r="O140" s="54" t="s">
        <v>431</v>
      </c>
      <c r="P140" s="54" t="s">
        <v>432</v>
      </c>
    </row>
    <row r="141" spans="1:16" ht="12.75" customHeight="1" thickBot="1">
      <c r="A141" s="15" t="str">
        <f t="shared" si="24"/>
        <v> VSSC 58.17 </v>
      </c>
      <c r="B141" s="23" t="str">
        <f t="shared" si="25"/>
        <v>I</v>
      </c>
      <c r="C141" s="15">
        <f t="shared" si="26"/>
        <v>42976.461</v>
      </c>
      <c r="D141" s="20" t="str">
        <f t="shared" si="27"/>
        <v>vis</v>
      </c>
      <c r="E141" s="51" t="e">
        <f>VLOOKUP(C141,A!C$21:E$973,3,FALSE)</f>
        <v>#N/A</v>
      </c>
      <c r="F141" s="23" t="s">
        <v>84</v>
      </c>
      <c r="G141" s="20" t="str">
        <f t="shared" si="28"/>
        <v>42976.461</v>
      </c>
      <c r="H141" s="15">
        <f t="shared" si="29"/>
        <v>7486</v>
      </c>
      <c r="I141" s="52" t="s">
        <v>439</v>
      </c>
      <c r="J141" s="53" t="s">
        <v>440</v>
      </c>
      <c r="K141" s="52">
        <v>7486</v>
      </c>
      <c r="L141" s="52" t="s">
        <v>419</v>
      </c>
      <c r="M141" s="53" t="s">
        <v>91</v>
      </c>
      <c r="N141" s="53"/>
      <c r="O141" s="54" t="s">
        <v>441</v>
      </c>
      <c r="P141" s="54" t="s">
        <v>432</v>
      </c>
    </row>
    <row r="142" spans="1:16" ht="12.75" customHeight="1" thickBot="1">
      <c r="A142" s="15" t="str">
        <f t="shared" si="24"/>
        <v> VSSC 58.17 </v>
      </c>
      <c r="B142" s="23" t="str">
        <f t="shared" si="25"/>
        <v>I</v>
      </c>
      <c r="C142" s="15">
        <f t="shared" si="26"/>
        <v>42988.438</v>
      </c>
      <c r="D142" s="20" t="str">
        <f t="shared" si="27"/>
        <v>vis</v>
      </c>
      <c r="E142" s="51" t="e">
        <f>VLOOKUP(C142,A!C$21:E$973,3,FALSE)</f>
        <v>#N/A</v>
      </c>
      <c r="F142" s="23" t="s">
        <v>84</v>
      </c>
      <c r="G142" s="20" t="str">
        <f t="shared" si="28"/>
        <v>42988.438</v>
      </c>
      <c r="H142" s="15">
        <f t="shared" si="29"/>
        <v>7489</v>
      </c>
      <c r="I142" s="52" t="s">
        <v>444</v>
      </c>
      <c r="J142" s="53" t="s">
        <v>445</v>
      </c>
      <c r="K142" s="52">
        <v>7489</v>
      </c>
      <c r="L142" s="52" t="s">
        <v>189</v>
      </c>
      <c r="M142" s="53" t="s">
        <v>91</v>
      </c>
      <c r="N142" s="53"/>
      <c r="O142" s="54" t="s">
        <v>431</v>
      </c>
      <c r="P142" s="54" t="s">
        <v>432</v>
      </c>
    </row>
    <row r="143" spans="1:16" ht="12.75" customHeight="1" thickBot="1">
      <c r="A143" s="15" t="str">
        <f t="shared" si="24"/>
        <v> VSSC 58.17 </v>
      </c>
      <c r="B143" s="23" t="str">
        <f t="shared" si="25"/>
        <v>I</v>
      </c>
      <c r="C143" s="15">
        <f t="shared" si="26"/>
        <v>42988.458</v>
      </c>
      <c r="D143" s="20" t="str">
        <f t="shared" si="27"/>
        <v>vis</v>
      </c>
      <c r="E143" s="51" t="e">
        <f>VLOOKUP(C143,A!C$21:E$973,3,FALSE)</f>
        <v>#N/A</v>
      </c>
      <c r="F143" s="23" t="s">
        <v>84</v>
      </c>
      <c r="G143" s="20" t="str">
        <f t="shared" si="28"/>
        <v>42988.458</v>
      </c>
      <c r="H143" s="15">
        <f t="shared" si="29"/>
        <v>7489</v>
      </c>
      <c r="I143" s="52" t="s">
        <v>446</v>
      </c>
      <c r="J143" s="53" t="s">
        <v>447</v>
      </c>
      <c r="K143" s="52">
        <v>7489</v>
      </c>
      <c r="L143" s="52" t="s">
        <v>289</v>
      </c>
      <c r="M143" s="53" t="s">
        <v>91</v>
      </c>
      <c r="N143" s="53"/>
      <c r="O143" s="54" t="s">
        <v>441</v>
      </c>
      <c r="P143" s="54" t="s">
        <v>432</v>
      </c>
    </row>
    <row r="144" spans="1:16" ht="12.75" customHeight="1" thickBot="1">
      <c r="A144" s="15" t="str">
        <f t="shared" si="24"/>
        <v> VSSC 58.17 </v>
      </c>
      <c r="B144" s="23" t="str">
        <f t="shared" si="25"/>
        <v>I</v>
      </c>
      <c r="C144" s="15">
        <f t="shared" si="26"/>
        <v>43016.409</v>
      </c>
      <c r="D144" s="20" t="str">
        <f t="shared" si="27"/>
        <v>vis</v>
      </c>
      <c r="E144" s="51" t="e">
        <f>VLOOKUP(C144,A!C$21:E$973,3,FALSE)</f>
        <v>#N/A</v>
      </c>
      <c r="F144" s="23" t="s">
        <v>84</v>
      </c>
      <c r="G144" s="20" t="str">
        <f t="shared" si="28"/>
        <v>43016.409</v>
      </c>
      <c r="H144" s="15">
        <f t="shared" si="29"/>
        <v>7496</v>
      </c>
      <c r="I144" s="52" t="s">
        <v>461</v>
      </c>
      <c r="J144" s="53" t="s">
        <v>462</v>
      </c>
      <c r="K144" s="52">
        <v>7496</v>
      </c>
      <c r="L144" s="52" t="s">
        <v>252</v>
      </c>
      <c r="M144" s="53" t="s">
        <v>91</v>
      </c>
      <c r="N144" s="53"/>
      <c r="O144" s="54" t="s">
        <v>441</v>
      </c>
      <c r="P144" s="54" t="s">
        <v>432</v>
      </c>
    </row>
    <row r="145" spans="1:16" ht="12.75" customHeight="1" thickBot="1">
      <c r="A145" s="15" t="str">
        <f t="shared" si="24"/>
        <v> VSSC 58.17 </v>
      </c>
      <c r="B145" s="23" t="str">
        <f t="shared" si="25"/>
        <v>I</v>
      </c>
      <c r="C145" s="15">
        <f t="shared" si="26"/>
        <v>43048.322</v>
      </c>
      <c r="D145" s="20" t="str">
        <f t="shared" si="27"/>
        <v>vis</v>
      </c>
      <c r="E145" s="51" t="e">
        <f>VLOOKUP(C145,A!C$21:E$973,3,FALSE)</f>
        <v>#N/A</v>
      </c>
      <c r="F145" s="23" t="s">
        <v>84</v>
      </c>
      <c r="G145" s="20" t="str">
        <f t="shared" si="28"/>
        <v>43048.322</v>
      </c>
      <c r="H145" s="15">
        <f t="shared" si="29"/>
        <v>7504</v>
      </c>
      <c r="I145" s="52" t="s">
        <v>466</v>
      </c>
      <c r="J145" s="53" t="s">
        <v>467</v>
      </c>
      <c r="K145" s="52">
        <v>7504</v>
      </c>
      <c r="L145" s="52" t="s">
        <v>468</v>
      </c>
      <c r="M145" s="53" t="s">
        <v>91</v>
      </c>
      <c r="N145" s="53"/>
      <c r="O145" s="54" t="s">
        <v>431</v>
      </c>
      <c r="P145" s="54" t="s">
        <v>432</v>
      </c>
    </row>
    <row r="146" spans="1:16" ht="12.75" customHeight="1" thickBot="1">
      <c r="A146" s="15" t="str">
        <f t="shared" si="24"/>
        <v> VSSC 59.18 </v>
      </c>
      <c r="B146" s="23" t="str">
        <f t="shared" si="25"/>
        <v>I</v>
      </c>
      <c r="C146" s="15">
        <f t="shared" si="26"/>
        <v>44114.419</v>
      </c>
      <c r="D146" s="20" t="str">
        <f t="shared" si="27"/>
        <v>vis</v>
      </c>
      <c r="E146" s="51" t="e">
        <f>VLOOKUP(C146,A!C$21:E$973,3,FALSE)</f>
        <v>#N/A</v>
      </c>
      <c r="F146" s="23" t="s">
        <v>84</v>
      </c>
      <c r="G146" s="20" t="str">
        <f t="shared" si="28"/>
        <v>44114.419</v>
      </c>
      <c r="H146" s="15">
        <f t="shared" si="29"/>
        <v>7771</v>
      </c>
      <c r="I146" s="52" t="s">
        <v>497</v>
      </c>
      <c r="J146" s="53" t="s">
        <v>498</v>
      </c>
      <c r="K146" s="52">
        <v>7771</v>
      </c>
      <c r="L146" s="52" t="s">
        <v>152</v>
      </c>
      <c r="M146" s="53" t="s">
        <v>91</v>
      </c>
      <c r="N146" s="53"/>
      <c r="O146" s="54" t="s">
        <v>431</v>
      </c>
      <c r="P146" s="54" t="s">
        <v>499</v>
      </c>
    </row>
    <row r="147" spans="1:16" ht="12.75" customHeight="1" thickBot="1">
      <c r="A147" s="15" t="str">
        <f t="shared" si="24"/>
        <v> VSSC 59.18 </v>
      </c>
      <c r="B147" s="23" t="str">
        <f t="shared" si="25"/>
        <v>I</v>
      </c>
      <c r="C147" s="15">
        <f t="shared" si="26"/>
        <v>44130.379</v>
      </c>
      <c r="D147" s="20" t="str">
        <f t="shared" si="27"/>
        <v>vis</v>
      </c>
      <c r="E147" s="51" t="e">
        <f>VLOOKUP(C147,A!C$21:E$973,3,FALSE)</f>
        <v>#N/A</v>
      </c>
      <c r="F147" s="23" t="s">
        <v>84</v>
      </c>
      <c r="G147" s="20" t="str">
        <f t="shared" si="28"/>
        <v>44130.379</v>
      </c>
      <c r="H147" s="15">
        <f t="shared" si="29"/>
        <v>7775</v>
      </c>
      <c r="I147" s="52" t="s">
        <v>503</v>
      </c>
      <c r="J147" s="53" t="s">
        <v>504</v>
      </c>
      <c r="K147" s="52">
        <v>7775</v>
      </c>
      <c r="L147" s="52" t="s">
        <v>378</v>
      </c>
      <c r="M147" s="53" t="s">
        <v>91</v>
      </c>
      <c r="N147" s="53"/>
      <c r="O147" s="54" t="s">
        <v>431</v>
      </c>
      <c r="P147" s="54" t="s">
        <v>499</v>
      </c>
    </row>
    <row r="148" spans="1:16" ht="12.75" customHeight="1" thickBot="1">
      <c r="A148" s="15" t="str">
        <f t="shared" si="24"/>
        <v> VSSC 59.18 </v>
      </c>
      <c r="B148" s="23" t="str">
        <f t="shared" si="25"/>
        <v>I</v>
      </c>
      <c r="C148" s="15">
        <f t="shared" si="26"/>
        <v>44146.374</v>
      </c>
      <c r="D148" s="20" t="str">
        <f t="shared" si="27"/>
        <v>vis</v>
      </c>
      <c r="E148" s="51" t="e">
        <f>VLOOKUP(C148,A!C$21:E$973,3,FALSE)</f>
        <v>#N/A</v>
      </c>
      <c r="F148" s="23" t="s">
        <v>84</v>
      </c>
      <c r="G148" s="20" t="str">
        <f t="shared" si="28"/>
        <v>44146.374</v>
      </c>
      <c r="H148" s="15">
        <f t="shared" si="29"/>
        <v>7779</v>
      </c>
      <c r="I148" s="52" t="s">
        <v>505</v>
      </c>
      <c r="J148" s="53" t="s">
        <v>506</v>
      </c>
      <c r="K148" s="52">
        <v>7779</v>
      </c>
      <c r="L148" s="52" t="s">
        <v>252</v>
      </c>
      <c r="M148" s="53" t="s">
        <v>91</v>
      </c>
      <c r="N148" s="53"/>
      <c r="O148" s="54" t="s">
        <v>431</v>
      </c>
      <c r="P148" s="54" t="s">
        <v>499</v>
      </c>
    </row>
    <row r="149" spans="1:16" ht="12.75" customHeight="1" thickBot="1">
      <c r="A149" s="15" t="str">
        <f t="shared" si="24"/>
        <v> AOEB 11 </v>
      </c>
      <c r="B149" s="23" t="str">
        <f t="shared" si="25"/>
        <v>I</v>
      </c>
      <c r="C149" s="15">
        <f t="shared" si="26"/>
        <v>47332.603</v>
      </c>
      <c r="D149" s="20" t="str">
        <f t="shared" si="27"/>
        <v>vis</v>
      </c>
      <c r="E149" s="51" t="e">
        <f>VLOOKUP(C149,A!C$21:E$973,3,FALSE)</f>
        <v>#N/A</v>
      </c>
      <c r="F149" s="23" t="s">
        <v>84</v>
      </c>
      <c r="G149" s="20" t="str">
        <f t="shared" si="28"/>
        <v>47332.603</v>
      </c>
      <c r="H149" s="15">
        <f t="shared" si="29"/>
        <v>8577</v>
      </c>
      <c r="I149" s="52" t="s">
        <v>519</v>
      </c>
      <c r="J149" s="53" t="s">
        <v>520</v>
      </c>
      <c r="K149" s="52">
        <v>8577</v>
      </c>
      <c r="L149" s="52" t="s">
        <v>521</v>
      </c>
      <c r="M149" s="53" t="s">
        <v>91</v>
      </c>
      <c r="N149" s="53"/>
      <c r="O149" s="54" t="s">
        <v>522</v>
      </c>
      <c r="P149" s="54" t="s">
        <v>523</v>
      </c>
    </row>
    <row r="150" spans="1:16" ht="12.75" customHeight="1" thickBot="1">
      <c r="A150" s="15" t="str">
        <f t="shared" si="24"/>
        <v> AOEB 11 </v>
      </c>
      <c r="B150" s="23" t="str">
        <f t="shared" si="25"/>
        <v>I</v>
      </c>
      <c r="C150" s="15">
        <f t="shared" si="26"/>
        <v>48486.524</v>
      </c>
      <c r="D150" s="20" t="str">
        <f t="shared" si="27"/>
        <v>vis</v>
      </c>
      <c r="E150" s="51" t="e">
        <f>VLOOKUP(C150,A!C$21:E$973,3,FALSE)</f>
        <v>#N/A</v>
      </c>
      <c r="F150" s="23" t="s">
        <v>84</v>
      </c>
      <c r="G150" s="20" t="str">
        <f t="shared" si="28"/>
        <v>48486.524</v>
      </c>
      <c r="H150" s="15">
        <f t="shared" si="29"/>
        <v>8866</v>
      </c>
      <c r="I150" s="52" t="s">
        <v>532</v>
      </c>
      <c r="J150" s="53" t="s">
        <v>533</v>
      </c>
      <c r="K150" s="52">
        <v>8866</v>
      </c>
      <c r="L150" s="52" t="s">
        <v>383</v>
      </c>
      <c r="M150" s="53" t="s">
        <v>91</v>
      </c>
      <c r="N150" s="53"/>
      <c r="O150" s="54" t="s">
        <v>534</v>
      </c>
      <c r="P150" s="54" t="s">
        <v>523</v>
      </c>
    </row>
    <row r="151" spans="1:16" ht="12.75" customHeight="1" thickBot="1">
      <c r="A151" s="15" t="str">
        <f t="shared" si="24"/>
        <v> AOEB 11 </v>
      </c>
      <c r="B151" s="23" t="str">
        <f t="shared" si="25"/>
        <v>I</v>
      </c>
      <c r="C151" s="15">
        <f t="shared" si="26"/>
        <v>49480.748</v>
      </c>
      <c r="D151" s="20" t="str">
        <f t="shared" si="27"/>
        <v>vis</v>
      </c>
      <c r="E151" s="51" t="e">
        <f>VLOOKUP(C151,A!C$21:E$973,3,FALSE)</f>
        <v>#N/A</v>
      </c>
      <c r="F151" s="23" t="s">
        <v>84</v>
      </c>
      <c r="G151" s="20" t="str">
        <f t="shared" si="28"/>
        <v>49480.748</v>
      </c>
      <c r="H151" s="15">
        <f t="shared" si="29"/>
        <v>9115</v>
      </c>
      <c r="I151" s="52" t="s">
        <v>535</v>
      </c>
      <c r="J151" s="53" t="s">
        <v>536</v>
      </c>
      <c r="K151" s="52">
        <v>9115</v>
      </c>
      <c r="L151" s="52" t="s">
        <v>164</v>
      </c>
      <c r="M151" s="53" t="s">
        <v>91</v>
      </c>
      <c r="N151" s="53"/>
      <c r="O151" s="54" t="s">
        <v>522</v>
      </c>
      <c r="P151" s="54" t="s">
        <v>523</v>
      </c>
    </row>
    <row r="152" spans="1:16" ht="12.75" customHeight="1" thickBot="1">
      <c r="A152" s="15" t="str">
        <f t="shared" si="24"/>
        <v> AOEB 11 </v>
      </c>
      <c r="B152" s="23" t="str">
        <f t="shared" si="25"/>
        <v>I</v>
      </c>
      <c r="C152" s="15">
        <f t="shared" si="26"/>
        <v>49500.702</v>
      </c>
      <c r="D152" s="20" t="str">
        <f t="shared" si="27"/>
        <v>vis</v>
      </c>
      <c r="E152" s="51" t="e">
        <f>VLOOKUP(C152,A!C$21:E$973,3,FALSE)</f>
        <v>#N/A</v>
      </c>
      <c r="F152" s="23" t="s">
        <v>84</v>
      </c>
      <c r="G152" s="20" t="str">
        <f t="shared" si="28"/>
        <v>49500.702</v>
      </c>
      <c r="H152" s="15">
        <f t="shared" si="29"/>
        <v>9120</v>
      </c>
      <c r="I152" s="52" t="s">
        <v>537</v>
      </c>
      <c r="J152" s="53" t="s">
        <v>538</v>
      </c>
      <c r="K152" s="52">
        <v>9120</v>
      </c>
      <c r="L152" s="52" t="s">
        <v>375</v>
      </c>
      <c r="M152" s="53" t="s">
        <v>91</v>
      </c>
      <c r="N152" s="53"/>
      <c r="O152" s="54" t="s">
        <v>522</v>
      </c>
      <c r="P152" s="54" t="s">
        <v>523</v>
      </c>
    </row>
    <row r="153" spans="1:16" ht="12.75" customHeight="1" thickBot="1">
      <c r="A153" s="15" t="str">
        <f t="shared" si="24"/>
        <v> AOEB 11 </v>
      </c>
      <c r="B153" s="23" t="str">
        <f t="shared" si="25"/>
        <v>I</v>
      </c>
      <c r="C153" s="15">
        <f t="shared" si="26"/>
        <v>50578.75</v>
      </c>
      <c r="D153" s="20" t="str">
        <f t="shared" si="27"/>
        <v>vis</v>
      </c>
      <c r="E153" s="51" t="e">
        <f>VLOOKUP(C153,A!C$21:E$973,3,FALSE)</f>
        <v>#N/A</v>
      </c>
      <c r="F153" s="23" t="s">
        <v>84</v>
      </c>
      <c r="G153" s="20" t="str">
        <f t="shared" si="28"/>
        <v>50578.750</v>
      </c>
      <c r="H153" s="15">
        <f t="shared" si="29"/>
        <v>9390</v>
      </c>
      <c r="I153" s="52" t="s">
        <v>548</v>
      </c>
      <c r="J153" s="53" t="s">
        <v>549</v>
      </c>
      <c r="K153" s="52">
        <v>9390</v>
      </c>
      <c r="L153" s="52" t="s">
        <v>99</v>
      </c>
      <c r="M153" s="53" t="s">
        <v>91</v>
      </c>
      <c r="N153" s="53"/>
      <c r="O153" s="54" t="s">
        <v>522</v>
      </c>
      <c r="P153" s="54" t="s">
        <v>523</v>
      </c>
    </row>
    <row r="154" spans="1:16" ht="12.75" customHeight="1" thickBot="1">
      <c r="A154" s="15" t="str">
        <f t="shared" si="24"/>
        <v> AOEB 11 </v>
      </c>
      <c r="B154" s="23" t="str">
        <f t="shared" si="25"/>
        <v>I</v>
      </c>
      <c r="C154" s="15">
        <f t="shared" si="26"/>
        <v>50634.647</v>
      </c>
      <c r="D154" s="20" t="str">
        <f t="shared" si="27"/>
        <v>vis</v>
      </c>
      <c r="E154" s="51" t="e">
        <f>VLOOKUP(C154,A!C$21:E$973,3,FALSE)</f>
        <v>#N/A</v>
      </c>
      <c r="F154" s="23" t="s">
        <v>84</v>
      </c>
      <c r="G154" s="20" t="str">
        <f t="shared" si="28"/>
        <v>50634.647</v>
      </c>
      <c r="H154" s="15">
        <f t="shared" si="29"/>
        <v>9404</v>
      </c>
      <c r="I154" s="52" t="s">
        <v>550</v>
      </c>
      <c r="J154" s="53" t="s">
        <v>551</v>
      </c>
      <c r="K154" s="52">
        <v>9404</v>
      </c>
      <c r="L154" s="52" t="s">
        <v>529</v>
      </c>
      <c r="M154" s="53" t="s">
        <v>552</v>
      </c>
      <c r="N154" s="53" t="s">
        <v>553</v>
      </c>
      <c r="O154" s="54" t="s">
        <v>554</v>
      </c>
      <c r="P154" s="54" t="s">
        <v>523</v>
      </c>
    </row>
    <row r="155" spans="1:16" ht="12.75" customHeight="1" thickBot="1">
      <c r="A155" s="15" t="str">
        <f t="shared" si="24"/>
        <v>BAVM 122 </v>
      </c>
      <c r="B155" s="23" t="str">
        <f t="shared" si="25"/>
        <v>I</v>
      </c>
      <c r="C155" s="15">
        <f t="shared" si="26"/>
        <v>51301.457</v>
      </c>
      <c r="D155" s="20" t="str">
        <f t="shared" si="27"/>
        <v>vis</v>
      </c>
      <c r="E155" s="51" t="e">
        <f>VLOOKUP(C155,A!C$21:E$973,3,FALSE)</f>
        <v>#N/A</v>
      </c>
      <c r="F155" s="23" t="s">
        <v>84</v>
      </c>
      <c r="G155" s="20" t="str">
        <f t="shared" si="28"/>
        <v>51301.457</v>
      </c>
      <c r="H155" s="15">
        <f t="shared" si="29"/>
        <v>9571</v>
      </c>
      <c r="I155" s="52" t="s">
        <v>555</v>
      </c>
      <c r="J155" s="53" t="s">
        <v>556</v>
      </c>
      <c r="K155" s="52">
        <v>9571</v>
      </c>
      <c r="L155" s="52" t="s">
        <v>414</v>
      </c>
      <c r="M155" s="53" t="s">
        <v>91</v>
      </c>
      <c r="N155" s="53"/>
      <c r="O155" s="54" t="s">
        <v>557</v>
      </c>
      <c r="P155" s="55" t="s">
        <v>558</v>
      </c>
    </row>
    <row r="156" spans="1:16" ht="12.75" customHeight="1" thickBot="1">
      <c r="A156" s="15" t="str">
        <f t="shared" si="24"/>
        <v> AOEB 11 </v>
      </c>
      <c r="B156" s="23" t="str">
        <f t="shared" si="25"/>
        <v>I</v>
      </c>
      <c r="C156" s="15">
        <f t="shared" si="26"/>
        <v>51732.6854</v>
      </c>
      <c r="D156" s="20" t="str">
        <f t="shared" si="27"/>
        <v>vis</v>
      </c>
      <c r="E156" s="51" t="e">
        <f>VLOOKUP(C156,A!C$21:E$973,3,FALSE)</f>
        <v>#N/A</v>
      </c>
      <c r="F156" s="23" t="s">
        <v>84</v>
      </c>
      <c r="G156" s="20" t="str">
        <f t="shared" si="28"/>
        <v>51732.6854</v>
      </c>
      <c r="H156" s="15">
        <f t="shared" si="29"/>
        <v>9679</v>
      </c>
      <c r="I156" s="52" t="s">
        <v>559</v>
      </c>
      <c r="J156" s="53" t="s">
        <v>560</v>
      </c>
      <c r="K156" s="52">
        <v>9679</v>
      </c>
      <c r="L156" s="52" t="s">
        <v>561</v>
      </c>
      <c r="M156" s="53" t="s">
        <v>552</v>
      </c>
      <c r="N156" s="53" t="s">
        <v>553</v>
      </c>
      <c r="O156" s="54" t="s">
        <v>522</v>
      </c>
      <c r="P156" s="54" t="s">
        <v>523</v>
      </c>
    </row>
    <row r="157" spans="1:16" ht="12.75" customHeight="1" thickBot="1">
      <c r="A157" s="15" t="str">
        <f t="shared" si="24"/>
        <v>BAVM 154 </v>
      </c>
      <c r="B157" s="23" t="str">
        <f t="shared" si="25"/>
        <v>I</v>
      </c>
      <c r="C157" s="15">
        <f t="shared" si="26"/>
        <v>52407.449</v>
      </c>
      <c r="D157" s="20" t="str">
        <f t="shared" si="27"/>
        <v>vis</v>
      </c>
      <c r="E157" s="51" t="e">
        <f>VLOOKUP(C157,A!C$21:E$973,3,FALSE)</f>
        <v>#N/A</v>
      </c>
      <c r="F157" s="23" t="s">
        <v>84</v>
      </c>
      <c r="G157" s="20" t="str">
        <f t="shared" si="28"/>
        <v>52407.449</v>
      </c>
      <c r="H157" s="15">
        <f t="shared" si="29"/>
        <v>9848</v>
      </c>
      <c r="I157" s="52" t="s">
        <v>562</v>
      </c>
      <c r="J157" s="53" t="s">
        <v>563</v>
      </c>
      <c r="K157" s="52">
        <v>9848</v>
      </c>
      <c r="L157" s="52" t="s">
        <v>564</v>
      </c>
      <c r="M157" s="53" t="s">
        <v>91</v>
      </c>
      <c r="N157" s="53"/>
      <c r="O157" s="54" t="s">
        <v>565</v>
      </c>
      <c r="P157" s="55" t="s">
        <v>566</v>
      </c>
    </row>
    <row r="158" spans="1:16" ht="12.75" customHeight="1" thickBot="1">
      <c r="A158" s="15" t="str">
        <f t="shared" si="24"/>
        <v>BAVM 154 </v>
      </c>
      <c r="B158" s="23" t="str">
        <f t="shared" si="25"/>
        <v>I</v>
      </c>
      <c r="C158" s="15">
        <f t="shared" si="26"/>
        <v>52415.446</v>
      </c>
      <c r="D158" s="20" t="str">
        <f t="shared" si="27"/>
        <v>vis</v>
      </c>
      <c r="E158" s="51" t="e">
        <f>VLOOKUP(C158,A!C$21:E$973,3,FALSE)</f>
        <v>#N/A</v>
      </c>
      <c r="F158" s="23" t="s">
        <v>84</v>
      </c>
      <c r="G158" s="20" t="str">
        <f t="shared" si="28"/>
        <v>52415.446</v>
      </c>
      <c r="H158" s="15">
        <f t="shared" si="29"/>
        <v>9850</v>
      </c>
      <c r="I158" s="52" t="s">
        <v>567</v>
      </c>
      <c r="J158" s="53" t="s">
        <v>568</v>
      </c>
      <c r="K158" s="52">
        <v>9850</v>
      </c>
      <c r="L158" s="52" t="s">
        <v>383</v>
      </c>
      <c r="M158" s="53" t="s">
        <v>91</v>
      </c>
      <c r="N158" s="53"/>
      <c r="O158" s="54" t="s">
        <v>557</v>
      </c>
      <c r="P158" s="55" t="s">
        <v>566</v>
      </c>
    </row>
    <row r="159" spans="1:16" ht="12.75" customHeight="1" thickBot="1">
      <c r="A159" s="15" t="str">
        <f t="shared" si="24"/>
        <v> AOEB 11 </v>
      </c>
      <c r="B159" s="23" t="str">
        <f t="shared" si="25"/>
        <v>I</v>
      </c>
      <c r="C159" s="15">
        <f t="shared" si="26"/>
        <v>52810.7401</v>
      </c>
      <c r="D159" s="20" t="str">
        <f t="shared" si="27"/>
        <v>vis</v>
      </c>
      <c r="E159" s="51" t="e">
        <f>VLOOKUP(C159,A!C$21:E$973,3,FALSE)</f>
        <v>#N/A</v>
      </c>
      <c r="F159" s="23" t="s">
        <v>84</v>
      </c>
      <c r="G159" s="20" t="str">
        <f t="shared" si="28"/>
        <v>52810.7401</v>
      </c>
      <c r="H159" s="15">
        <f t="shared" si="29"/>
        <v>9949</v>
      </c>
      <c r="I159" s="52" t="s">
        <v>569</v>
      </c>
      <c r="J159" s="53" t="s">
        <v>570</v>
      </c>
      <c r="K159" s="52">
        <v>9949</v>
      </c>
      <c r="L159" s="52" t="s">
        <v>476</v>
      </c>
      <c r="M159" s="53" t="s">
        <v>552</v>
      </c>
      <c r="N159" s="53" t="s">
        <v>553</v>
      </c>
      <c r="O159" s="54" t="s">
        <v>522</v>
      </c>
      <c r="P159" s="54" t="s">
        <v>523</v>
      </c>
    </row>
    <row r="160" spans="1:16" ht="12.75" customHeight="1" thickBot="1">
      <c r="A160" s="15" t="str">
        <f t="shared" si="24"/>
        <v>VSB 43 </v>
      </c>
      <c r="B160" s="23" t="str">
        <f t="shared" si="25"/>
        <v>I</v>
      </c>
      <c r="C160" s="15">
        <f t="shared" si="26"/>
        <v>53202.0409</v>
      </c>
      <c r="D160" s="20" t="str">
        <f t="shared" si="27"/>
        <v>vis</v>
      </c>
      <c r="E160" s="51" t="e">
        <f>VLOOKUP(C160,A!C$21:E$973,3,FALSE)</f>
        <v>#N/A</v>
      </c>
      <c r="F160" s="23" t="s">
        <v>84</v>
      </c>
      <c r="G160" s="20" t="str">
        <f t="shared" si="28"/>
        <v>53202.0409</v>
      </c>
      <c r="H160" s="15">
        <f t="shared" si="29"/>
        <v>10047</v>
      </c>
      <c r="I160" s="52" t="s">
        <v>571</v>
      </c>
      <c r="J160" s="53" t="s">
        <v>572</v>
      </c>
      <c r="K160" s="52">
        <v>10047</v>
      </c>
      <c r="L160" s="52" t="s">
        <v>573</v>
      </c>
      <c r="M160" s="53" t="s">
        <v>306</v>
      </c>
      <c r="N160" s="53" t="s">
        <v>68</v>
      </c>
      <c r="O160" s="54" t="s">
        <v>574</v>
      </c>
      <c r="P160" s="55" t="s">
        <v>575</v>
      </c>
    </row>
    <row r="161" spans="1:16" ht="12.75" customHeight="1" thickBot="1">
      <c r="A161" s="15" t="str">
        <f t="shared" si="24"/>
        <v> AOEB 11 </v>
      </c>
      <c r="B161" s="23" t="str">
        <f t="shared" si="25"/>
        <v>I</v>
      </c>
      <c r="C161" s="15">
        <f t="shared" si="26"/>
        <v>53884.8099</v>
      </c>
      <c r="D161" s="20" t="str">
        <f t="shared" si="27"/>
        <v>vis</v>
      </c>
      <c r="E161" s="51" t="e">
        <f>VLOOKUP(C161,A!C$21:E$973,3,FALSE)</f>
        <v>#N/A</v>
      </c>
      <c r="F161" s="23" t="s">
        <v>84</v>
      </c>
      <c r="G161" s="20" t="str">
        <f t="shared" si="28"/>
        <v>53884.8099</v>
      </c>
      <c r="H161" s="15">
        <f t="shared" si="29"/>
        <v>10218</v>
      </c>
      <c r="I161" s="52" t="s">
        <v>576</v>
      </c>
      <c r="J161" s="53" t="s">
        <v>577</v>
      </c>
      <c r="K161" s="52">
        <v>10218</v>
      </c>
      <c r="L161" s="52" t="s">
        <v>578</v>
      </c>
      <c r="M161" s="53" t="s">
        <v>552</v>
      </c>
      <c r="N161" s="53" t="s">
        <v>553</v>
      </c>
      <c r="O161" s="54" t="s">
        <v>522</v>
      </c>
      <c r="P161" s="54" t="s">
        <v>523</v>
      </c>
    </row>
    <row r="162" spans="1:16" ht="12.75" customHeight="1" thickBot="1">
      <c r="A162" s="15" t="str">
        <f t="shared" si="24"/>
        <v> AOEB 11 </v>
      </c>
      <c r="B162" s="23" t="str">
        <f t="shared" si="25"/>
        <v>I</v>
      </c>
      <c r="C162" s="15">
        <f t="shared" si="26"/>
        <v>53932.724</v>
      </c>
      <c r="D162" s="20" t="str">
        <f t="shared" si="27"/>
        <v>vis</v>
      </c>
      <c r="E162" s="51" t="e">
        <f>VLOOKUP(C162,A!C$21:E$973,3,FALSE)</f>
        <v>#N/A</v>
      </c>
      <c r="F162" s="23" t="s">
        <v>84</v>
      </c>
      <c r="G162" s="20" t="str">
        <f t="shared" si="28"/>
        <v>53932.7240</v>
      </c>
      <c r="H162" s="15">
        <f t="shared" si="29"/>
        <v>10230</v>
      </c>
      <c r="I162" s="52" t="s">
        <v>579</v>
      </c>
      <c r="J162" s="53" t="s">
        <v>580</v>
      </c>
      <c r="K162" s="52">
        <v>10230</v>
      </c>
      <c r="L162" s="52" t="s">
        <v>581</v>
      </c>
      <c r="M162" s="53" t="s">
        <v>552</v>
      </c>
      <c r="N162" s="53" t="s">
        <v>553</v>
      </c>
      <c r="O162" s="54" t="s">
        <v>522</v>
      </c>
      <c r="P162" s="54" t="s">
        <v>523</v>
      </c>
    </row>
    <row r="163" spans="1:16" ht="12.75" customHeight="1" thickBot="1">
      <c r="A163" s="15" t="str">
        <f t="shared" si="24"/>
        <v>VSB 46 </v>
      </c>
      <c r="B163" s="23" t="str">
        <f t="shared" si="25"/>
        <v>I</v>
      </c>
      <c r="C163" s="15">
        <f t="shared" si="26"/>
        <v>54248.156</v>
      </c>
      <c r="D163" s="20" t="str">
        <f t="shared" si="27"/>
        <v>vis</v>
      </c>
      <c r="E163" s="51" t="e">
        <f>VLOOKUP(C163,A!C$21:E$973,3,FALSE)</f>
        <v>#N/A</v>
      </c>
      <c r="F163" s="23" t="s">
        <v>84</v>
      </c>
      <c r="G163" s="20" t="str">
        <f t="shared" si="28"/>
        <v>54248.156</v>
      </c>
      <c r="H163" s="15">
        <f t="shared" si="29"/>
        <v>10309</v>
      </c>
      <c r="I163" s="52" t="s">
        <v>582</v>
      </c>
      <c r="J163" s="53" t="s">
        <v>583</v>
      </c>
      <c r="K163" s="52">
        <v>10309</v>
      </c>
      <c r="L163" s="52" t="s">
        <v>189</v>
      </c>
      <c r="M163" s="53" t="s">
        <v>91</v>
      </c>
      <c r="N163" s="53"/>
      <c r="O163" s="54" t="s">
        <v>584</v>
      </c>
      <c r="P163" s="55" t="s">
        <v>585</v>
      </c>
    </row>
    <row r="164" spans="1:16" ht="12.75" customHeight="1" thickBot="1">
      <c r="A164" s="15" t="str">
        <f t="shared" si="24"/>
        <v>BAVM 203 </v>
      </c>
      <c r="B164" s="23" t="str">
        <f t="shared" si="25"/>
        <v>I</v>
      </c>
      <c r="C164" s="15">
        <f t="shared" si="26"/>
        <v>54655.4222</v>
      </c>
      <c r="D164" s="20" t="str">
        <f t="shared" si="27"/>
        <v>vis</v>
      </c>
      <c r="E164" s="51" t="e">
        <f>VLOOKUP(C164,A!C$21:E$973,3,FALSE)</f>
        <v>#N/A</v>
      </c>
      <c r="F164" s="23" t="s">
        <v>84</v>
      </c>
      <c r="G164" s="20" t="str">
        <f t="shared" si="28"/>
        <v>54655.4222</v>
      </c>
      <c r="H164" s="15">
        <f t="shared" si="29"/>
        <v>10411</v>
      </c>
      <c r="I164" s="52" t="s">
        <v>586</v>
      </c>
      <c r="J164" s="53" t="s">
        <v>587</v>
      </c>
      <c r="K164" s="52">
        <v>10411</v>
      </c>
      <c r="L164" s="52" t="s">
        <v>581</v>
      </c>
      <c r="M164" s="53" t="s">
        <v>552</v>
      </c>
      <c r="N164" s="53" t="s">
        <v>588</v>
      </c>
      <c r="O164" s="54" t="s">
        <v>589</v>
      </c>
      <c r="P164" s="55" t="s">
        <v>590</v>
      </c>
    </row>
    <row r="165" spans="1:16" ht="12.75" customHeight="1" thickBot="1">
      <c r="A165" s="15" t="str">
        <f t="shared" si="24"/>
        <v>VSB 51 </v>
      </c>
      <c r="B165" s="23" t="str">
        <f t="shared" si="25"/>
        <v>I</v>
      </c>
      <c r="C165" s="15">
        <f t="shared" si="26"/>
        <v>55426.0466</v>
      </c>
      <c r="D165" s="20" t="str">
        <f t="shared" si="27"/>
        <v>vis</v>
      </c>
      <c r="E165" s="51" t="e">
        <f>VLOOKUP(C165,A!C$21:E$973,3,FALSE)</f>
        <v>#N/A</v>
      </c>
      <c r="F165" s="23" t="s">
        <v>84</v>
      </c>
      <c r="G165" s="20" t="str">
        <f t="shared" si="28"/>
        <v>55426.0466</v>
      </c>
      <c r="H165" s="15">
        <f t="shared" si="29"/>
        <v>10604</v>
      </c>
      <c r="I165" s="52" t="s">
        <v>596</v>
      </c>
      <c r="J165" s="53" t="s">
        <v>597</v>
      </c>
      <c r="K165" s="52" t="s">
        <v>598</v>
      </c>
      <c r="L165" s="52" t="s">
        <v>599</v>
      </c>
      <c r="M165" s="53" t="s">
        <v>552</v>
      </c>
      <c r="N165" s="53" t="s">
        <v>600</v>
      </c>
      <c r="O165" s="54" t="s">
        <v>601</v>
      </c>
      <c r="P165" s="55" t="s">
        <v>602</v>
      </c>
    </row>
    <row r="166" spans="1:16" ht="12.75" customHeight="1" thickBot="1">
      <c r="A166" s="15" t="str">
        <f t="shared" si="24"/>
        <v> JAAVSO 41;122 </v>
      </c>
      <c r="B166" s="23" t="str">
        <f t="shared" si="25"/>
        <v>I</v>
      </c>
      <c r="C166" s="15">
        <f t="shared" si="26"/>
        <v>56076.8685</v>
      </c>
      <c r="D166" s="20" t="str">
        <f t="shared" si="27"/>
        <v>vis</v>
      </c>
      <c r="E166" s="51" t="e">
        <f>VLOOKUP(C166,A!C$21:E$973,3,FALSE)</f>
        <v>#N/A</v>
      </c>
      <c r="F166" s="23" t="s">
        <v>84</v>
      </c>
      <c r="G166" s="20" t="str">
        <f t="shared" si="28"/>
        <v>56076.8685</v>
      </c>
      <c r="H166" s="15">
        <f t="shared" si="29"/>
        <v>10767</v>
      </c>
      <c r="I166" s="52" t="s">
        <v>603</v>
      </c>
      <c r="J166" s="53" t="s">
        <v>604</v>
      </c>
      <c r="K166" s="52" t="s">
        <v>605</v>
      </c>
      <c r="L166" s="52" t="s">
        <v>606</v>
      </c>
      <c r="M166" s="53" t="s">
        <v>552</v>
      </c>
      <c r="N166" s="53" t="s">
        <v>84</v>
      </c>
      <c r="O166" s="54" t="s">
        <v>522</v>
      </c>
      <c r="P166" s="54" t="s">
        <v>607</v>
      </c>
    </row>
    <row r="167" spans="2:6" ht="12.75">
      <c r="B167" s="23"/>
      <c r="F167" s="23"/>
    </row>
    <row r="168" spans="2:6" ht="12.75">
      <c r="B168" s="23"/>
      <c r="F168" s="23"/>
    </row>
    <row r="169" spans="2:6" ht="12.75">
      <c r="B169" s="23"/>
      <c r="F169" s="23"/>
    </row>
    <row r="170" spans="2:6" ht="12.75">
      <c r="B170" s="23"/>
      <c r="F170" s="23"/>
    </row>
    <row r="171" spans="2:6" ht="12.75">
      <c r="B171" s="23"/>
      <c r="F171" s="23"/>
    </row>
    <row r="172" spans="2:6" ht="12.75">
      <c r="B172" s="23"/>
      <c r="F172" s="23"/>
    </row>
    <row r="173" spans="2:6" ht="12.75">
      <c r="B173" s="23"/>
      <c r="F173" s="23"/>
    </row>
    <row r="174" spans="2:6" ht="12.75">
      <c r="B174" s="23"/>
      <c r="F174" s="23"/>
    </row>
    <row r="175" spans="2:6" ht="12.75">
      <c r="B175" s="23"/>
      <c r="F175" s="23"/>
    </row>
    <row r="176" spans="2:6" ht="12.75">
      <c r="B176" s="23"/>
      <c r="F176" s="23"/>
    </row>
    <row r="177" spans="2:6" ht="12.75">
      <c r="B177" s="23"/>
      <c r="F177" s="23"/>
    </row>
    <row r="178" spans="2:6" ht="12.75">
      <c r="B178" s="23"/>
      <c r="F178" s="23"/>
    </row>
    <row r="179" spans="2:6" ht="12.75">
      <c r="B179" s="23"/>
      <c r="F179" s="23"/>
    </row>
    <row r="180" spans="2:6" ht="12.75">
      <c r="B180" s="23"/>
      <c r="F180" s="23"/>
    </row>
    <row r="181" spans="2:6" ht="12.75">
      <c r="B181" s="23"/>
      <c r="F181" s="23"/>
    </row>
    <row r="182" spans="2:6" ht="12.75">
      <c r="B182" s="23"/>
      <c r="F182" s="23"/>
    </row>
    <row r="183" spans="2:6" ht="12.75">
      <c r="B183" s="23"/>
      <c r="F183" s="23"/>
    </row>
    <row r="184" spans="2:6" ht="12.75">
      <c r="B184" s="23"/>
      <c r="F184" s="23"/>
    </row>
    <row r="185" spans="2:6" ht="12.75">
      <c r="B185" s="23"/>
      <c r="F185" s="23"/>
    </row>
    <row r="186" spans="2:6" ht="12.75">
      <c r="B186" s="23"/>
      <c r="F186" s="23"/>
    </row>
    <row r="187" spans="2:6" ht="12.75">
      <c r="B187" s="23"/>
      <c r="F187" s="23"/>
    </row>
    <row r="188" spans="2:6" ht="12.75">
      <c r="B188" s="23"/>
      <c r="F188" s="23"/>
    </row>
    <row r="189" spans="2:6" ht="12.75">
      <c r="B189" s="23"/>
      <c r="F189" s="23"/>
    </row>
    <row r="190" spans="2:6" ht="12.75">
      <c r="B190" s="23"/>
      <c r="F190" s="23"/>
    </row>
    <row r="191" spans="2:6" ht="12.75">
      <c r="B191" s="23"/>
      <c r="F191" s="23"/>
    </row>
    <row r="192" spans="2:6" ht="12.75">
      <c r="B192" s="23"/>
      <c r="F192" s="23"/>
    </row>
    <row r="193" spans="2:6" ht="12.75">
      <c r="B193" s="23"/>
      <c r="F193" s="23"/>
    </row>
    <row r="194" spans="2:6" ht="12.75">
      <c r="B194" s="23"/>
      <c r="F194" s="23"/>
    </row>
    <row r="195" spans="2:6" ht="12.75">
      <c r="B195" s="23"/>
      <c r="F195" s="23"/>
    </row>
    <row r="196" spans="2:6" ht="12.75">
      <c r="B196" s="23"/>
      <c r="F196" s="23"/>
    </row>
    <row r="197" spans="2:6" ht="12.75">
      <c r="B197" s="23"/>
      <c r="F197" s="23"/>
    </row>
    <row r="198" spans="2:6" ht="12.75">
      <c r="B198" s="23"/>
      <c r="F198" s="23"/>
    </row>
    <row r="199" spans="2:6" ht="12.75">
      <c r="B199" s="23"/>
      <c r="F199" s="23"/>
    </row>
    <row r="200" spans="2:6" ht="12.75">
      <c r="B200" s="23"/>
      <c r="F200" s="23"/>
    </row>
    <row r="201" spans="2:6" ht="12.75">
      <c r="B201" s="23"/>
      <c r="F201" s="23"/>
    </row>
    <row r="202" spans="2:6" ht="12.75">
      <c r="B202" s="23"/>
      <c r="F202" s="23"/>
    </row>
    <row r="203" spans="2:6" ht="12.75">
      <c r="B203" s="23"/>
      <c r="F203" s="23"/>
    </row>
    <row r="204" spans="2:6" ht="12.75">
      <c r="B204" s="23"/>
      <c r="F204" s="23"/>
    </row>
    <row r="205" spans="2:6" ht="12.75">
      <c r="B205" s="23"/>
      <c r="F205" s="23"/>
    </row>
    <row r="206" spans="2:6" ht="12.75">
      <c r="B206" s="23"/>
      <c r="F206" s="23"/>
    </row>
    <row r="207" spans="2:6" ht="12.75">
      <c r="B207" s="23"/>
      <c r="F207" s="23"/>
    </row>
    <row r="208" spans="2:6" ht="12.75">
      <c r="B208" s="23"/>
      <c r="F208" s="23"/>
    </row>
    <row r="209" spans="2:6" ht="12.75">
      <c r="B209" s="23"/>
      <c r="F209" s="23"/>
    </row>
    <row r="210" spans="2:6" ht="12.75">
      <c r="B210" s="23"/>
      <c r="F210" s="23"/>
    </row>
    <row r="211" spans="2:6" ht="12.75">
      <c r="B211" s="23"/>
      <c r="F211" s="23"/>
    </row>
    <row r="212" spans="2:6" ht="12.75">
      <c r="B212" s="23"/>
      <c r="F212" s="23"/>
    </row>
    <row r="213" spans="2:6" ht="12.75">
      <c r="B213" s="23"/>
      <c r="F213" s="23"/>
    </row>
    <row r="214" spans="2:6" ht="12.75">
      <c r="B214" s="23"/>
      <c r="F214" s="23"/>
    </row>
    <row r="215" spans="2:6" ht="12.75">
      <c r="B215" s="23"/>
      <c r="F215" s="23"/>
    </row>
    <row r="216" spans="2:6" ht="12.75">
      <c r="B216" s="23"/>
      <c r="F216" s="23"/>
    </row>
    <row r="217" spans="2:6" ht="12.75">
      <c r="B217" s="23"/>
      <c r="F217" s="23"/>
    </row>
    <row r="218" spans="2:6" ht="12.75">
      <c r="B218" s="23"/>
      <c r="F218" s="23"/>
    </row>
    <row r="219" spans="2:6" ht="12.75">
      <c r="B219" s="23"/>
      <c r="F219" s="23"/>
    </row>
    <row r="220" spans="2:6" ht="12.75">
      <c r="B220" s="23"/>
      <c r="F220" s="23"/>
    </row>
    <row r="221" spans="2:6" ht="12.75">
      <c r="B221" s="23"/>
      <c r="F221" s="23"/>
    </row>
    <row r="222" spans="2:6" ht="12.75">
      <c r="B222" s="23"/>
      <c r="F222" s="23"/>
    </row>
    <row r="223" spans="2:6" ht="12.75">
      <c r="B223" s="23"/>
      <c r="F223" s="23"/>
    </row>
    <row r="224" spans="2:6" ht="12.75">
      <c r="B224" s="23"/>
      <c r="F224" s="23"/>
    </row>
    <row r="225" spans="2:6" ht="12.75">
      <c r="B225" s="23"/>
      <c r="F225" s="23"/>
    </row>
    <row r="226" spans="2:6" ht="12.75">
      <c r="B226" s="23"/>
      <c r="F226" s="23"/>
    </row>
    <row r="227" spans="2:6" ht="12.75">
      <c r="B227" s="23"/>
      <c r="F227" s="23"/>
    </row>
    <row r="228" spans="2:6" ht="12.75">
      <c r="B228" s="23"/>
      <c r="F228" s="23"/>
    </row>
    <row r="229" spans="2:6" ht="12.75">
      <c r="B229" s="23"/>
      <c r="F229" s="23"/>
    </row>
    <row r="230" spans="2:6" ht="12.75">
      <c r="B230" s="23"/>
      <c r="F230" s="23"/>
    </row>
    <row r="231" spans="2:6" ht="12.75">
      <c r="B231" s="23"/>
      <c r="F231" s="23"/>
    </row>
    <row r="232" spans="2:6" ht="12.75">
      <c r="B232" s="23"/>
      <c r="F232" s="23"/>
    </row>
    <row r="233" spans="2:6" ht="12.75">
      <c r="B233" s="23"/>
      <c r="F233" s="23"/>
    </row>
    <row r="234" spans="2:6" ht="12.75">
      <c r="B234" s="23"/>
      <c r="F234" s="23"/>
    </row>
    <row r="235" spans="2:6" ht="12.75">
      <c r="B235" s="23"/>
      <c r="F235" s="23"/>
    </row>
    <row r="236" spans="2:6" ht="12.75">
      <c r="B236" s="23"/>
      <c r="F236" s="23"/>
    </row>
    <row r="237" spans="2:6" ht="12.75">
      <c r="B237" s="23"/>
      <c r="F237" s="23"/>
    </row>
    <row r="238" spans="2:6" ht="12.75">
      <c r="B238" s="23"/>
      <c r="F238" s="23"/>
    </row>
    <row r="239" spans="2:6" ht="12.75">
      <c r="B239" s="23"/>
      <c r="F239" s="23"/>
    </row>
    <row r="240" spans="2:6" ht="12.75">
      <c r="B240" s="23"/>
      <c r="F240" s="23"/>
    </row>
    <row r="241" spans="2:6" ht="12.75">
      <c r="B241" s="23"/>
      <c r="F241" s="23"/>
    </row>
    <row r="242" spans="2:6" ht="12.75">
      <c r="B242" s="23"/>
      <c r="F242" s="23"/>
    </row>
    <row r="243" spans="2:6" ht="12.75">
      <c r="B243" s="23"/>
      <c r="F243" s="23"/>
    </row>
    <row r="244" spans="2:6" ht="12.75">
      <c r="B244" s="23"/>
      <c r="F244" s="23"/>
    </row>
    <row r="245" spans="2:6" ht="12.75">
      <c r="B245" s="23"/>
      <c r="F245" s="23"/>
    </row>
    <row r="246" spans="2:6" ht="12.75">
      <c r="B246" s="23"/>
      <c r="F246" s="23"/>
    </row>
    <row r="247" spans="2:6" ht="12.75">
      <c r="B247" s="23"/>
      <c r="F247" s="23"/>
    </row>
    <row r="248" spans="2:6" ht="12.75">
      <c r="B248" s="23"/>
      <c r="F248" s="23"/>
    </row>
    <row r="249" spans="2:6" ht="12.75">
      <c r="B249" s="23"/>
      <c r="F249" s="23"/>
    </row>
    <row r="250" spans="2:6" ht="12.75">
      <c r="B250" s="23"/>
      <c r="F250" s="23"/>
    </row>
    <row r="251" spans="2:6" ht="12.75">
      <c r="B251" s="23"/>
      <c r="F251" s="23"/>
    </row>
    <row r="252" spans="2:6" ht="12.75">
      <c r="B252" s="23"/>
      <c r="F252" s="23"/>
    </row>
    <row r="253" spans="2:6" ht="12.75">
      <c r="B253" s="23"/>
      <c r="F253" s="23"/>
    </row>
    <row r="254" spans="2:6" ht="12.75">
      <c r="B254" s="23"/>
      <c r="F254" s="23"/>
    </row>
    <row r="255" spans="2:6" ht="12.75">
      <c r="B255" s="23"/>
      <c r="F255" s="23"/>
    </row>
    <row r="256" spans="2:6" ht="12.75">
      <c r="B256" s="23"/>
      <c r="F256" s="23"/>
    </row>
    <row r="257" spans="2:6" ht="12.75">
      <c r="B257" s="23"/>
      <c r="F257" s="23"/>
    </row>
    <row r="258" spans="2:6" ht="12.75">
      <c r="B258" s="23"/>
      <c r="F258" s="23"/>
    </row>
    <row r="259" spans="2:6" ht="12.75">
      <c r="B259" s="23"/>
      <c r="F259" s="23"/>
    </row>
    <row r="260" spans="2:6" ht="12.75">
      <c r="B260" s="23"/>
      <c r="F260" s="23"/>
    </row>
    <row r="261" spans="2:6" ht="12.75">
      <c r="B261" s="23"/>
      <c r="F261" s="23"/>
    </row>
    <row r="262" spans="2:6" ht="12.75">
      <c r="B262" s="23"/>
      <c r="F262" s="23"/>
    </row>
    <row r="263" spans="2:6" ht="12.75">
      <c r="B263" s="23"/>
      <c r="F263" s="23"/>
    </row>
    <row r="264" spans="2:6" ht="12.75">
      <c r="B264" s="23"/>
      <c r="F264" s="23"/>
    </row>
    <row r="265" spans="2:6" ht="12.75">
      <c r="B265" s="23"/>
      <c r="F265" s="23"/>
    </row>
    <row r="266" spans="2:6" ht="12.75">
      <c r="B266" s="23"/>
      <c r="F266" s="23"/>
    </row>
    <row r="267" spans="2:6" ht="12.75">
      <c r="B267" s="23"/>
      <c r="F267" s="23"/>
    </row>
    <row r="268" spans="2:6" ht="12.75">
      <c r="B268" s="23"/>
      <c r="F268" s="23"/>
    </row>
    <row r="269" spans="2:6" ht="12.75">
      <c r="B269" s="23"/>
      <c r="F269" s="23"/>
    </row>
    <row r="270" spans="2:6" ht="12.75">
      <c r="B270" s="23"/>
      <c r="F270" s="23"/>
    </row>
    <row r="271" spans="2:6" ht="12.75">
      <c r="B271" s="23"/>
      <c r="F271" s="23"/>
    </row>
    <row r="272" spans="2:6" ht="12.75">
      <c r="B272" s="23"/>
      <c r="F272" s="23"/>
    </row>
    <row r="273" spans="2:6" ht="12.75">
      <c r="B273" s="23"/>
      <c r="F273" s="23"/>
    </row>
    <row r="274" spans="2:6" ht="12.75">
      <c r="B274" s="23"/>
      <c r="F274" s="23"/>
    </row>
    <row r="275" spans="2:6" ht="12.75">
      <c r="B275" s="23"/>
      <c r="F275" s="23"/>
    </row>
    <row r="276" spans="2:6" ht="12.75">
      <c r="B276" s="23"/>
      <c r="F276" s="23"/>
    </row>
    <row r="277" spans="2:6" ht="12.75">
      <c r="B277" s="23"/>
      <c r="F277" s="23"/>
    </row>
    <row r="278" spans="2:6" ht="12.75">
      <c r="B278" s="23"/>
      <c r="F278" s="23"/>
    </row>
    <row r="279" spans="2:6" ht="12.75">
      <c r="B279" s="23"/>
      <c r="F279" s="23"/>
    </row>
    <row r="280" spans="2:6" ht="12.75">
      <c r="B280" s="23"/>
      <c r="F280" s="23"/>
    </row>
    <row r="281" spans="2:6" ht="12.75">
      <c r="B281" s="23"/>
      <c r="F281" s="23"/>
    </row>
    <row r="282" spans="2:6" ht="12.75">
      <c r="B282" s="23"/>
      <c r="F282" s="23"/>
    </row>
    <row r="283" spans="2:6" ht="12.75">
      <c r="B283" s="23"/>
      <c r="F283" s="23"/>
    </row>
    <row r="284" spans="2:6" ht="12.75">
      <c r="B284" s="23"/>
      <c r="F284" s="23"/>
    </row>
    <row r="285" spans="2:6" ht="12.75">
      <c r="B285" s="23"/>
      <c r="F285" s="23"/>
    </row>
    <row r="286" spans="2:6" ht="12.75">
      <c r="B286" s="23"/>
      <c r="F286" s="23"/>
    </row>
    <row r="287" spans="2:6" ht="12.75">
      <c r="B287" s="23"/>
      <c r="F287" s="23"/>
    </row>
    <row r="288" spans="2:6" ht="12.75">
      <c r="B288" s="23"/>
      <c r="F288" s="23"/>
    </row>
    <row r="289" spans="2:6" ht="12.75">
      <c r="B289" s="23"/>
      <c r="F289" s="23"/>
    </row>
    <row r="290" spans="2:6" ht="12.75">
      <c r="B290" s="23"/>
      <c r="F290" s="23"/>
    </row>
    <row r="291" spans="2:6" ht="12.75">
      <c r="B291" s="23"/>
      <c r="F291" s="23"/>
    </row>
    <row r="292" spans="2:6" ht="12.75">
      <c r="B292" s="23"/>
      <c r="F292" s="23"/>
    </row>
    <row r="293" spans="2:6" ht="12.75">
      <c r="B293" s="23"/>
      <c r="F293" s="23"/>
    </row>
    <row r="294" spans="2:6" ht="12.75">
      <c r="B294" s="23"/>
      <c r="F294" s="23"/>
    </row>
    <row r="295" spans="2:6" ht="12.75">
      <c r="B295" s="23"/>
      <c r="F295" s="23"/>
    </row>
    <row r="296" spans="2:6" ht="12.75">
      <c r="B296" s="23"/>
      <c r="F296" s="23"/>
    </row>
    <row r="297" spans="2:6" ht="12.75">
      <c r="B297" s="23"/>
      <c r="F297" s="23"/>
    </row>
    <row r="298" spans="2:6" ht="12.75">
      <c r="B298" s="23"/>
      <c r="F298" s="23"/>
    </row>
    <row r="299" spans="2:6" ht="12.75">
      <c r="B299" s="23"/>
      <c r="F299" s="23"/>
    </row>
    <row r="300" spans="2:6" ht="12.75">
      <c r="B300" s="23"/>
      <c r="F300" s="23"/>
    </row>
    <row r="301" spans="2:6" ht="12.75">
      <c r="B301" s="23"/>
      <c r="F301" s="23"/>
    </row>
    <row r="302" spans="2:6" ht="12.75">
      <c r="B302" s="23"/>
      <c r="F302" s="23"/>
    </row>
    <row r="303" spans="2:6" ht="12.75">
      <c r="B303" s="23"/>
      <c r="F303" s="23"/>
    </row>
    <row r="304" spans="2:6" ht="12.75">
      <c r="B304" s="23"/>
      <c r="F304" s="23"/>
    </row>
    <row r="305" spans="2:6" ht="12.75">
      <c r="B305" s="23"/>
      <c r="F305" s="23"/>
    </row>
    <row r="306" spans="2:6" ht="12.75">
      <c r="B306" s="23"/>
      <c r="F306" s="23"/>
    </row>
    <row r="307" spans="2:6" ht="12.75">
      <c r="B307" s="23"/>
      <c r="F307" s="23"/>
    </row>
    <row r="308" spans="2:6" ht="12.75">
      <c r="B308" s="23"/>
      <c r="F308" s="23"/>
    </row>
    <row r="309" spans="2:6" ht="12.75">
      <c r="B309" s="23"/>
      <c r="F309" s="23"/>
    </row>
    <row r="310" spans="2:6" ht="12.75">
      <c r="B310" s="23"/>
      <c r="F310" s="23"/>
    </row>
    <row r="311" spans="2:6" ht="12.75">
      <c r="B311" s="23"/>
      <c r="F311" s="23"/>
    </row>
    <row r="312" spans="2:6" ht="12.75">
      <c r="B312" s="23"/>
      <c r="F312" s="23"/>
    </row>
    <row r="313" spans="2:6" ht="12.75">
      <c r="B313" s="23"/>
      <c r="F313" s="23"/>
    </row>
    <row r="314" spans="2:6" ht="12.75">
      <c r="B314" s="23"/>
      <c r="F314" s="23"/>
    </row>
    <row r="315" spans="2:6" ht="12.75">
      <c r="B315" s="23"/>
      <c r="F315" s="23"/>
    </row>
    <row r="316" spans="2:6" ht="12.75">
      <c r="B316" s="23"/>
      <c r="F316" s="23"/>
    </row>
    <row r="317" spans="2:6" ht="12.75">
      <c r="B317" s="23"/>
      <c r="F317" s="23"/>
    </row>
    <row r="318" spans="2:6" ht="12.75">
      <c r="B318" s="23"/>
      <c r="F318" s="23"/>
    </row>
    <row r="319" spans="2:6" ht="12.75">
      <c r="B319" s="23"/>
      <c r="F319" s="23"/>
    </row>
    <row r="320" spans="2:6" ht="12.75">
      <c r="B320" s="23"/>
      <c r="F320" s="23"/>
    </row>
    <row r="321" spans="2:6" ht="12.75">
      <c r="B321" s="23"/>
      <c r="F321" s="23"/>
    </row>
    <row r="322" spans="2:6" ht="12.75">
      <c r="B322" s="23"/>
      <c r="F322" s="23"/>
    </row>
    <row r="323" spans="2:6" ht="12.75">
      <c r="B323" s="23"/>
      <c r="F323" s="23"/>
    </row>
    <row r="324" spans="2:6" ht="12.75">
      <c r="B324" s="23"/>
      <c r="F324" s="23"/>
    </row>
    <row r="325" spans="2:6" ht="12.75">
      <c r="B325" s="23"/>
      <c r="F325" s="23"/>
    </row>
    <row r="326" spans="2:6" ht="12.75">
      <c r="B326" s="23"/>
      <c r="F326" s="23"/>
    </row>
    <row r="327" spans="2:6" ht="12.75">
      <c r="B327" s="23"/>
      <c r="F327" s="23"/>
    </row>
    <row r="328" spans="2:6" ht="12.75">
      <c r="B328" s="23"/>
      <c r="F328" s="23"/>
    </row>
    <row r="329" spans="2:6" ht="12.75">
      <c r="B329" s="23"/>
      <c r="F329" s="23"/>
    </row>
    <row r="330" spans="2:6" ht="12.75">
      <c r="B330" s="23"/>
      <c r="F330" s="23"/>
    </row>
    <row r="331" spans="2:6" ht="12.75">
      <c r="B331" s="23"/>
      <c r="F331" s="23"/>
    </row>
    <row r="332" spans="2:6" ht="12.75">
      <c r="B332" s="23"/>
      <c r="F332" s="23"/>
    </row>
    <row r="333" spans="2:6" ht="12.75">
      <c r="B333" s="23"/>
      <c r="F333" s="23"/>
    </row>
    <row r="334" spans="2:6" ht="12.75">
      <c r="B334" s="23"/>
      <c r="F334" s="23"/>
    </row>
    <row r="335" spans="2:6" ht="12.75">
      <c r="B335" s="23"/>
      <c r="F335" s="23"/>
    </row>
    <row r="336" spans="2:6" ht="12.75">
      <c r="B336" s="23"/>
      <c r="F336" s="23"/>
    </row>
    <row r="337" spans="2:6" ht="12.75">
      <c r="B337" s="23"/>
      <c r="F337" s="23"/>
    </row>
    <row r="338" spans="2:6" ht="12.75">
      <c r="B338" s="23"/>
      <c r="F338" s="23"/>
    </row>
    <row r="339" spans="2:6" ht="12.75">
      <c r="B339" s="23"/>
      <c r="F339" s="23"/>
    </row>
    <row r="340" spans="2:6" ht="12.75">
      <c r="B340" s="23"/>
      <c r="F340" s="23"/>
    </row>
    <row r="341" spans="2:6" ht="12.75">
      <c r="B341" s="23"/>
      <c r="F341" s="23"/>
    </row>
    <row r="342" spans="2:6" ht="12.75">
      <c r="B342" s="23"/>
      <c r="F342" s="23"/>
    </row>
    <row r="343" spans="2:6" ht="12.75">
      <c r="B343" s="23"/>
      <c r="F343" s="23"/>
    </row>
    <row r="344" spans="2:6" ht="12.75">
      <c r="B344" s="23"/>
      <c r="F344" s="23"/>
    </row>
    <row r="345" spans="2:6" ht="12.75">
      <c r="B345" s="23"/>
      <c r="F345" s="23"/>
    </row>
    <row r="346" spans="2:6" ht="12.75">
      <c r="B346" s="23"/>
      <c r="F346" s="23"/>
    </row>
    <row r="347" spans="2:6" ht="12.75">
      <c r="B347" s="23"/>
      <c r="F347" s="23"/>
    </row>
    <row r="348" spans="2:6" ht="12.75">
      <c r="B348" s="23"/>
      <c r="F348" s="23"/>
    </row>
    <row r="349" spans="2:6" ht="12.75">
      <c r="B349" s="23"/>
      <c r="F349" s="23"/>
    </row>
    <row r="350" spans="2:6" ht="12.75">
      <c r="B350" s="23"/>
      <c r="F350" s="23"/>
    </row>
    <row r="351" spans="2:6" ht="12.75">
      <c r="B351" s="23"/>
      <c r="F351" s="23"/>
    </row>
    <row r="352" spans="2:6" ht="12.75">
      <c r="B352" s="23"/>
      <c r="F352" s="23"/>
    </row>
    <row r="353" spans="2:6" ht="12.75">
      <c r="B353" s="23"/>
      <c r="F353" s="23"/>
    </row>
    <row r="354" spans="2:6" ht="12.75">
      <c r="B354" s="23"/>
      <c r="F354" s="23"/>
    </row>
    <row r="355" spans="2:6" ht="12.75">
      <c r="B355" s="23"/>
      <c r="F355" s="23"/>
    </row>
    <row r="356" spans="2:6" ht="12.75">
      <c r="B356" s="23"/>
      <c r="F356" s="23"/>
    </row>
    <row r="357" spans="2:6" ht="12.75">
      <c r="B357" s="23"/>
      <c r="F357" s="23"/>
    </row>
    <row r="358" spans="2:6" ht="12.75">
      <c r="B358" s="23"/>
      <c r="F358" s="23"/>
    </row>
    <row r="359" spans="2:6" ht="12.75">
      <c r="B359" s="23"/>
      <c r="F359" s="23"/>
    </row>
    <row r="360" spans="2:6" ht="12.75">
      <c r="B360" s="23"/>
      <c r="F360" s="23"/>
    </row>
    <row r="361" spans="2:6" ht="12.75">
      <c r="B361" s="23"/>
      <c r="F361" s="23"/>
    </row>
    <row r="362" spans="2:6" ht="12.75">
      <c r="B362" s="23"/>
      <c r="F362" s="23"/>
    </row>
    <row r="363" spans="2:6" ht="12.75">
      <c r="B363" s="23"/>
      <c r="F363" s="23"/>
    </row>
    <row r="364" spans="2:6" ht="12.75">
      <c r="B364" s="23"/>
      <c r="F364" s="23"/>
    </row>
    <row r="365" spans="2:6" ht="12.75">
      <c r="B365" s="23"/>
      <c r="F365" s="23"/>
    </row>
    <row r="366" spans="2:6" ht="12.75">
      <c r="B366" s="23"/>
      <c r="F366" s="23"/>
    </row>
    <row r="367" spans="2:6" ht="12.75">
      <c r="B367" s="23"/>
      <c r="F367" s="23"/>
    </row>
    <row r="368" spans="2:6" ht="12.75">
      <c r="B368" s="23"/>
      <c r="F368" s="23"/>
    </row>
    <row r="369" spans="2:6" ht="12.75">
      <c r="B369" s="23"/>
      <c r="F369" s="23"/>
    </row>
    <row r="370" spans="2:6" ht="12.75">
      <c r="B370" s="23"/>
      <c r="F370" s="23"/>
    </row>
    <row r="371" spans="2:6" ht="12.75">
      <c r="B371" s="23"/>
      <c r="F371" s="23"/>
    </row>
    <row r="372" spans="2:6" ht="12.75">
      <c r="B372" s="23"/>
      <c r="F372" s="23"/>
    </row>
    <row r="373" spans="2:6" ht="12.75">
      <c r="B373" s="23"/>
      <c r="F373" s="23"/>
    </row>
    <row r="374" spans="2:6" ht="12.75">
      <c r="B374" s="23"/>
      <c r="F374" s="23"/>
    </row>
    <row r="375" spans="2:6" ht="12.75">
      <c r="B375" s="23"/>
      <c r="F375" s="23"/>
    </row>
    <row r="376" spans="2:6" ht="12.75">
      <c r="B376" s="23"/>
      <c r="F376" s="23"/>
    </row>
    <row r="377" spans="2:6" ht="12.75">
      <c r="B377" s="23"/>
      <c r="F377" s="23"/>
    </row>
    <row r="378" spans="2:6" ht="12.75">
      <c r="B378" s="23"/>
      <c r="F378" s="23"/>
    </row>
    <row r="379" spans="2:6" ht="12.75">
      <c r="B379" s="23"/>
      <c r="F379" s="23"/>
    </row>
    <row r="380" spans="2:6" ht="12.75">
      <c r="B380" s="23"/>
      <c r="F380" s="23"/>
    </row>
    <row r="381" spans="2:6" ht="12.75">
      <c r="B381" s="23"/>
      <c r="F381" s="23"/>
    </row>
    <row r="382" spans="2:6" ht="12.75">
      <c r="B382" s="23"/>
      <c r="F382" s="23"/>
    </row>
    <row r="383" spans="2:6" ht="12.75">
      <c r="B383" s="23"/>
      <c r="F383" s="23"/>
    </row>
    <row r="384" spans="2:6" ht="12.75">
      <c r="B384" s="23"/>
      <c r="F384" s="23"/>
    </row>
    <row r="385" spans="2:6" ht="12.75">
      <c r="B385" s="23"/>
      <c r="F385" s="23"/>
    </row>
    <row r="386" spans="2:6" ht="12.75">
      <c r="B386" s="23"/>
      <c r="F386" s="23"/>
    </row>
    <row r="387" spans="2:6" ht="12.75">
      <c r="B387" s="23"/>
      <c r="F387" s="23"/>
    </row>
    <row r="388" spans="2:6" ht="12.75">
      <c r="B388" s="23"/>
      <c r="F388" s="23"/>
    </row>
    <row r="389" spans="2:6" ht="12.75">
      <c r="B389" s="23"/>
      <c r="F389" s="23"/>
    </row>
    <row r="390" spans="2:6" ht="12.75">
      <c r="B390" s="23"/>
      <c r="F390" s="23"/>
    </row>
    <row r="391" spans="2:6" ht="12.75">
      <c r="B391" s="23"/>
      <c r="F391" s="23"/>
    </row>
    <row r="392" spans="2:6" ht="12.75">
      <c r="B392" s="23"/>
      <c r="F392" s="23"/>
    </row>
    <row r="393" spans="2:6" ht="12.75">
      <c r="B393" s="23"/>
      <c r="F393" s="23"/>
    </row>
    <row r="394" spans="2:6" ht="12.75">
      <c r="B394" s="23"/>
      <c r="F394" s="23"/>
    </row>
    <row r="395" spans="2:6" ht="12.75">
      <c r="B395" s="23"/>
      <c r="F395" s="23"/>
    </row>
    <row r="396" spans="2:6" ht="12.75">
      <c r="B396" s="23"/>
      <c r="F396" s="23"/>
    </row>
    <row r="397" spans="2:6" ht="12.75">
      <c r="B397" s="23"/>
      <c r="F397" s="23"/>
    </row>
    <row r="398" spans="2:6" ht="12.75">
      <c r="B398" s="23"/>
      <c r="F398" s="23"/>
    </row>
    <row r="399" spans="2:6" ht="12.75">
      <c r="B399" s="23"/>
      <c r="F399" s="23"/>
    </row>
    <row r="400" spans="2:6" ht="12.75">
      <c r="B400" s="23"/>
      <c r="F400" s="23"/>
    </row>
    <row r="401" spans="2:6" ht="12.75">
      <c r="B401" s="23"/>
      <c r="F401" s="23"/>
    </row>
    <row r="402" spans="2:6" ht="12.75">
      <c r="B402" s="23"/>
      <c r="F402" s="23"/>
    </row>
    <row r="403" spans="2:6" ht="12.75">
      <c r="B403" s="23"/>
      <c r="F403" s="23"/>
    </row>
    <row r="404" spans="2:6" ht="12.75">
      <c r="B404" s="23"/>
      <c r="F404" s="23"/>
    </row>
    <row r="405" spans="2:6" ht="12.75">
      <c r="B405" s="23"/>
      <c r="F405" s="23"/>
    </row>
    <row r="406" spans="2:6" ht="12.75">
      <c r="B406" s="23"/>
      <c r="F406" s="23"/>
    </row>
    <row r="407" spans="2:6" ht="12.75">
      <c r="B407" s="23"/>
      <c r="F407" s="23"/>
    </row>
    <row r="408" spans="2:6" ht="12.75">
      <c r="B408" s="23"/>
      <c r="F408" s="23"/>
    </row>
    <row r="409" spans="2:6" ht="12.75">
      <c r="B409" s="23"/>
      <c r="F409" s="23"/>
    </row>
    <row r="410" spans="2:6" ht="12.75">
      <c r="B410" s="23"/>
      <c r="F410" s="23"/>
    </row>
    <row r="411" spans="2:6" ht="12.75">
      <c r="B411" s="23"/>
      <c r="F411" s="23"/>
    </row>
    <row r="412" spans="2:6" ht="12.75">
      <c r="B412" s="23"/>
      <c r="F412" s="23"/>
    </row>
    <row r="413" spans="2:6" ht="12.75">
      <c r="B413" s="23"/>
      <c r="F413" s="23"/>
    </row>
    <row r="414" spans="2:6" ht="12.75">
      <c r="B414" s="23"/>
      <c r="F414" s="23"/>
    </row>
    <row r="415" spans="2:6" ht="12.75">
      <c r="B415" s="23"/>
      <c r="F415" s="23"/>
    </row>
    <row r="416" spans="2:6" ht="12.75">
      <c r="B416" s="23"/>
      <c r="F416" s="23"/>
    </row>
    <row r="417" spans="2:6" ht="12.75">
      <c r="B417" s="23"/>
      <c r="F417" s="23"/>
    </row>
    <row r="418" spans="2:6" ht="12.75">
      <c r="B418" s="23"/>
      <c r="F418" s="23"/>
    </row>
    <row r="419" spans="2:6" ht="12.75">
      <c r="B419" s="23"/>
      <c r="F419" s="23"/>
    </row>
    <row r="420" spans="2:6" ht="12.75">
      <c r="B420" s="23"/>
      <c r="F420" s="23"/>
    </row>
    <row r="421" spans="2:6" ht="12.75">
      <c r="B421" s="23"/>
      <c r="F421" s="23"/>
    </row>
    <row r="422" spans="2:6" ht="12.75">
      <c r="B422" s="23"/>
      <c r="F422" s="23"/>
    </row>
    <row r="423" spans="2:6" ht="12.75">
      <c r="B423" s="23"/>
      <c r="F423" s="23"/>
    </row>
    <row r="424" spans="2:6" ht="12.75">
      <c r="B424" s="23"/>
      <c r="F424" s="23"/>
    </row>
    <row r="425" spans="2:6" ht="12.75">
      <c r="B425" s="23"/>
      <c r="F425" s="23"/>
    </row>
    <row r="426" spans="2:6" ht="12.75">
      <c r="B426" s="23"/>
      <c r="F426" s="23"/>
    </row>
    <row r="427" spans="2:6" ht="12.75">
      <c r="B427" s="23"/>
      <c r="F427" s="23"/>
    </row>
    <row r="428" spans="2:6" ht="12.75">
      <c r="B428" s="23"/>
      <c r="F428" s="23"/>
    </row>
    <row r="429" spans="2:6" ht="12.75">
      <c r="B429" s="23"/>
      <c r="F429" s="23"/>
    </row>
    <row r="430" spans="2:6" ht="12.75">
      <c r="B430" s="23"/>
      <c r="F430" s="23"/>
    </row>
    <row r="431" spans="2:6" ht="12.75">
      <c r="B431" s="23"/>
      <c r="F431" s="23"/>
    </row>
    <row r="432" spans="2:6" ht="12.75">
      <c r="B432" s="23"/>
      <c r="F432" s="23"/>
    </row>
    <row r="433" spans="2:6" ht="12.75">
      <c r="B433" s="23"/>
      <c r="F433" s="23"/>
    </row>
    <row r="434" spans="2:6" ht="12.75">
      <c r="B434" s="23"/>
      <c r="F434" s="23"/>
    </row>
    <row r="435" spans="2:6" ht="12.75">
      <c r="B435" s="23"/>
      <c r="F435" s="23"/>
    </row>
    <row r="436" spans="2:6" ht="12.75">
      <c r="B436" s="23"/>
      <c r="F436" s="23"/>
    </row>
    <row r="437" spans="2:6" ht="12.75">
      <c r="B437" s="23"/>
      <c r="F437" s="23"/>
    </row>
    <row r="438" spans="2:6" ht="12.75">
      <c r="B438" s="23"/>
      <c r="F438" s="23"/>
    </row>
    <row r="439" spans="2:6" ht="12.75">
      <c r="B439" s="23"/>
      <c r="F439" s="23"/>
    </row>
    <row r="440" spans="2:6" ht="12.75">
      <c r="B440" s="23"/>
      <c r="F440" s="23"/>
    </row>
    <row r="441" spans="2:6" ht="12.75">
      <c r="B441" s="23"/>
      <c r="F441" s="23"/>
    </row>
    <row r="442" spans="2:6" ht="12.75">
      <c r="B442" s="23"/>
      <c r="F442" s="23"/>
    </row>
    <row r="443" spans="2:6" ht="12.75">
      <c r="B443" s="23"/>
      <c r="F443" s="23"/>
    </row>
    <row r="444" spans="2:6" ht="12.75">
      <c r="B444" s="23"/>
      <c r="F444" s="23"/>
    </row>
    <row r="445" spans="2:6" ht="12.75">
      <c r="B445" s="23"/>
      <c r="F445" s="23"/>
    </row>
    <row r="446" spans="2:6" ht="12.75">
      <c r="B446" s="23"/>
      <c r="F446" s="23"/>
    </row>
    <row r="447" spans="2:6" ht="12.75">
      <c r="B447" s="23"/>
      <c r="F447" s="23"/>
    </row>
    <row r="448" spans="2:6" ht="12.75">
      <c r="B448" s="23"/>
      <c r="F448" s="23"/>
    </row>
    <row r="449" spans="2:6" ht="12.75">
      <c r="B449" s="23"/>
      <c r="F449" s="23"/>
    </row>
    <row r="450" spans="2:6" ht="12.75">
      <c r="B450" s="23"/>
      <c r="F450" s="23"/>
    </row>
    <row r="451" spans="2:6" ht="12.75">
      <c r="B451" s="23"/>
      <c r="F451" s="23"/>
    </row>
    <row r="452" spans="2:6" ht="12.75">
      <c r="B452" s="23"/>
      <c r="F452" s="23"/>
    </row>
    <row r="453" spans="2:6" ht="12.75">
      <c r="B453" s="23"/>
      <c r="F453" s="23"/>
    </row>
    <row r="454" spans="2:6" ht="12.75">
      <c r="B454" s="23"/>
      <c r="F454" s="23"/>
    </row>
    <row r="455" spans="2:6" ht="12.75">
      <c r="B455" s="23"/>
      <c r="F455" s="23"/>
    </row>
    <row r="456" spans="2:6" ht="12.75">
      <c r="B456" s="23"/>
      <c r="F456" s="23"/>
    </row>
    <row r="457" spans="2:6" ht="12.75">
      <c r="B457" s="23"/>
      <c r="F457" s="23"/>
    </row>
    <row r="458" spans="2:6" ht="12.75">
      <c r="B458" s="23"/>
      <c r="F458" s="23"/>
    </row>
    <row r="459" spans="2:6" ht="12.75">
      <c r="B459" s="23"/>
      <c r="F459" s="23"/>
    </row>
    <row r="460" spans="2:6" ht="12.75">
      <c r="B460" s="23"/>
      <c r="F460" s="23"/>
    </row>
    <row r="461" spans="2:6" ht="12.75">
      <c r="B461" s="23"/>
      <c r="F461" s="23"/>
    </row>
    <row r="462" spans="2:6" ht="12.75">
      <c r="B462" s="23"/>
      <c r="F462" s="23"/>
    </row>
    <row r="463" spans="2:6" ht="12.75">
      <c r="B463" s="23"/>
      <c r="F463" s="23"/>
    </row>
    <row r="464" spans="2:6" ht="12.75">
      <c r="B464" s="23"/>
      <c r="F464" s="23"/>
    </row>
    <row r="465" spans="2:6" ht="12.75">
      <c r="B465" s="23"/>
      <c r="F465" s="23"/>
    </row>
    <row r="466" spans="2:6" ht="12.75">
      <c r="B466" s="23"/>
      <c r="F466" s="23"/>
    </row>
    <row r="467" spans="2:6" ht="12.75">
      <c r="B467" s="23"/>
      <c r="F467" s="23"/>
    </row>
    <row r="468" spans="2:6" ht="12.75">
      <c r="B468" s="23"/>
      <c r="F468" s="23"/>
    </row>
    <row r="469" spans="2:6" ht="12.75">
      <c r="B469" s="23"/>
      <c r="F469" s="23"/>
    </row>
    <row r="470" spans="2:6" ht="12.75">
      <c r="B470" s="23"/>
      <c r="F470" s="23"/>
    </row>
    <row r="471" spans="2:6" ht="12.75">
      <c r="B471" s="23"/>
      <c r="F471" s="23"/>
    </row>
    <row r="472" spans="2:6" ht="12.75">
      <c r="B472" s="23"/>
      <c r="F472" s="23"/>
    </row>
    <row r="473" spans="2:6" ht="12.75">
      <c r="B473" s="23"/>
      <c r="F473" s="23"/>
    </row>
    <row r="474" spans="2:6" ht="12.75">
      <c r="B474" s="23"/>
      <c r="F474" s="23"/>
    </row>
    <row r="475" spans="2:6" ht="12.75">
      <c r="B475" s="23"/>
      <c r="F475" s="23"/>
    </row>
    <row r="476" spans="2:6" ht="12.75">
      <c r="B476" s="23"/>
      <c r="F476" s="23"/>
    </row>
    <row r="477" spans="2:6" ht="12.75">
      <c r="B477" s="23"/>
      <c r="F477" s="23"/>
    </row>
    <row r="478" spans="2:6" ht="12.75">
      <c r="B478" s="23"/>
      <c r="F478" s="23"/>
    </row>
    <row r="479" spans="2:6" ht="12.75">
      <c r="B479" s="23"/>
      <c r="F479" s="23"/>
    </row>
    <row r="480" spans="2:6" ht="12.75">
      <c r="B480" s="23"/>
      <c r="F480" s="23"/>
    </row>
    <row r="481" spans="2:6" ht="12.75">
      <c r="B481" s="23"/>
      <c r="F481" s="23"/>
    </row>
    <row r="482" spans="2:6" ht="12.75">
      <c r="B482" s="23"/>
      <c r="F482" s="23"/>
    </row>
    <row r="483" spans="2:6" ht="12.75">
      <c r="B483" s="23"/>
      <c r="F483" s="23"/>
    </row>
    <row r="484" spans="2:6" ht="12.75">
      <c r="B484" s="23"/>
      <c r="F484" s="23"/>
    </row>
    <row r="485" spans="2:6" ht="12.75">
      <c r="B485" s="23"/>
      <c r="F485" s="23"/>
    </row>
    <row r="486" spans="2:6" ht="12.75">
      <c r="B486" s="23"/>
      <c r="F486" s="23"/>
    </row>
    <row r="487" spans="2:6" ht="12.75">
      <c r="B487" s="23"/>
      <c r="F487" s="23"/>
    </row>
    <row r="488" spans="2:6" ht="12.75">
      <c r="B488" s="23"/>
      <c r="F488" s="23"/>
    </row>
    <row r="489" spans="2:6" ht="12.75">
      <c r="B489" s="23"/>
      <c r="F489" s="23"/>
    </row>
    <row r="490" spans="2:6" ht="12.75">
      <c r="B490" s="23"/>
      <c r="F490" s="23"/>
    </row>
    <row r="491" spans="2:6" ht="12.75">
      <c r="B491" s="23"/>
      <c r="F491" s="23"/>
    </row>
    <row r="492" spans="2:6" ht="12.75">
      <c r="B492" s="23"/>
      <c r="F492" s="23"/>
    </row>
    <row r="493" spans="2:6" ht="12.75">
      <c r="B493" s="23"/>
      <c r="F493" s="23"/>
    </row>
    <row r="494" spans="2:6" ht="12.75">
      <c r="B494" s="23"/>
      <c r="F494" s="23"/>
    </row>
    <row r="495" spans="2:6" ht="12.75">
      <c r="B495" s="23"/>
      <c r="F495" s="23"/>
    </row>
    <row r="496" spans="2:6" ht="12.75">
      <c r="B496" s="23"/>
      <c r="F496" s="23"/>
    </row>
    <row r="497" spans="2:6" ht="12.75">
      <c r="B497" s="23"/>
      <c r="F497" s="23"/>
    </row>
    <row r="498" spans="2:6" ht="12.75">
      <c r="B498" s="23"/>
      <c r="F498" s="23"/>
    </row>
    <row r="499" spans="2:6" ht="12.75">
      <c r="B499" s="23"/>
      <c r="F499" s="23"/>
    </row>
    <row r="500" spans="2:6" ht="12.75">
      <c r="B500" s="23"/>
      <c r="F500" s="23"/>
    </row>
    <row r="501" spans="2:6" ht="12.75">
      <c r="B501" s="23"/>
      <c r="F501" s="23"/>
    </row>
    <row r="502" spans="2:6" ht="12.75">
      <c r="B502" s="23"/>
      <c r="F502" s="23"/>
    </row>
    <row r="503" spans="2:6" ht="12.75">
      <c r="B503" s="23"/>
      <c r="F503" s="23"/>
    </row>
    <row r="504" spans="2:6" ht="12.75">
      <c r="B504" s="23"/>
      <c r="F504" s="23"/>
    </row>
    <row r="505" spans="2:6" ht="12.75">
      <c r="B505" s="23"/>
      <c r="F505" s="23"/>
    </row>
    <row r="506" spans="2:6" ht="12.75">
      <c r="B506" s="23"/>
      <c r="F506" s="23"/>
    </row>
    <row r="507" spans="2:6" ht="12.75">
      <c r="B507" s="23"/>
      <c r="F507" s="23"/>
    </row>
    <row r="508" spans="2:6" ht="12.75">
      <c r="B508" s="23"/>
      <c r="F508" s="23"/>
    </row>
    <row r="509" spans="2:6" ht="12.75">
      <c r="B509" s="23"/>
      <c r="F509" s="23"/>
    </row>
    <row r="510" spans="2:6" ht="12.75">
      <c r="B510" s="23"/>
      <c r="F510" s="23"/>
    </row>
    <row r="511" spans="2:6" ht="12.75">
      <c r="B511" s="23"/>
      <c r="F511" s="23"/>
    </row>
    <row r="512" spans="2:6" ht="12.75">
      <c r="B512" s="23"/>
      <c r="F512" s="23"/>
    </row>
    <row r="513" spans="2:6" ht="12.75">
      <c r="B513" s="23"/>
      <c r="F513" s="23"/>
    </row>
    <row r="514" spans="2:6" ht="12.75">
      <c r="B514" s="23"/>
      <c r="F514" s="23"/>
    </row>
    <row r="515" spans="2:6" ht="12.75">
      <c r="B515" s="23"/>
      <c r="F515" s="23"/>
    </row>
    <row r="516" spans="2:6" ht="12.75">
      <c r="B516" s="23"/>
      <c r="F516" s="23"/>
    </row>
    <row r="517" spans="2:6" ht="12.75">
      <c r="B517" s="23"/>
      <c r="F517" s="23"/>
    </row>
    <row r="518" spans="2:6" ht="12.75">
      <c r="B518" s="23"/>
      <c r="F518" s="23"/>
    </row>
    <row r="519" spans="2:6" ht="12.75">
      <c r="B519" s="23"/>
      <c r="F519" s="23"/>
    </row>
    <row r="520" spans="2:6" ht="12.75">
      <c r="B520" s="23"/>
      <c r="F520" s="23"/>
    </row>
    <row r="521" spans="2:6" ht="12.75">
      <c r="B521" s="23"/>
      <c r="F521" s="23"/>
    </row>
    <row r="522" spans="2:6" ht="12.75">
      <c r="B522" s="23"/>
      <c r="F522" s="23"/>
    </row>
    <row r="523" spans="2:6" ht="12.75">
      <c r="B523" s="23"/>
      <c r="F523" s="23"/>
    </row>
    <row r="524" spans="2:6" ht="12.75">
      <c r="B524" s="23"/>
      <c r="F524" s="23"/>
    </row>
    <row r="525" spans="2:6" ht="12.75">
      <c r="B525" s="23"/>
      <c r="F525" s="23"/>
    </row>
    <row r="526" spans="2:6" ht="12.75">
      <c r="B526" s="23"/>
      <c r="F526" s="23"/>
    </row>
    <row r="527" spans="2:6" ht="12.75">
      <c r="B527" s="23"/>
      <c r="F527" s="23"/>
    </row>
    <row r="528" spans="2:6" ht="12.75">
      <c r="B528" s="23"/>
      <c r="F528" s="23"/>
    </row>
    <row r="529" spans="2:6" ht="12.75">
      <c r="B529" s="23"/>
      <c r="F529" s="23"/>
    </row>
    <row r="530" spans="2:6" ht="12.75">
      <c r="B530" s="23"/>
      <c r="F530" s="23"/>
    </row>
    <row r="531" spans="2:6" ht="12.75">
      <c r="B531" s="23"/>
      <c r="F531" s="23"/>
    </row>
    <row r="532" spans="2:6" ht="12.75">
      <c r="B532" s="23"/>
      <c r="F532" s="23"/>
    </row>
    <row r="533" spans="2:6" ht="12.75">
      <c r="B533" s="23"/>
      <c r="F533" s="23"/>
    </row>
    <row r="534" spans="2:6" ht="12.75">
      <c r="B534" s="23"/>
      <c r="F534" s="23"/>
    </row>
    <row r="535" spans="2:6" ht="12.75">
      <c r="B535" s="23"/>
      <c r="F535" s="23"/>
    </row>
    <row r="536" spans="2:6" ht="12.75">
      <c r="B536" s="23"/>
      <c r="F536" s="23"/>
    </row>
    <row r="537" spans="2:6" ht="12.75">
      <c r="B537" s="23"/>
      <c r="F537" s="23"/>
    </row>
    <row r="538" spans="2:6" ht="12.75">
      <c r="B538" s="23"/>
      <c r="F538" s="23"/>
    </row>
    <row r="539" spans="2:6" ht="12.75">
      <c r="B539" s="23"/>
      <c r="F539" s="23"/>
    </row>
    <row r="540" spans="2:6" ht="12.75">
      <c r="B540" s="23"/>
      <c r="F540" s="23"/>
    </row>
    <row r="541" spans="2:6" ht="12.75">
      <c r="B541" s="23"/>
      <c r="F541" s="23"/>
    </row>
    <row r="542" spans="2:6" ht="12.75">
      <c r="B542" s="23"/>
      <c r="F542" s="23"/>
    </row>
    <row r="543" spans="2:6" ht="12.75">
      <c r="B543" s="23"/>
      <c r="F543" s="23"/>
    </row>
    <row r="544" spans="2:6" ht="12.75">
      <c r="B544" s="23"/>
      <c r="F544" s="23"/>
    </row>
    <row r="545" spans="2:6" ht="12.75">
      <c r="B545" s="23"/>
      <c r="F545" s="23"/>
    </row>
    <row r="546" spans="2:6" ht="12.75">
      <c r="B546" s="23"/>
      <c r="F546" s="23"/>
    </row>
    <row r="547" spans="2:6" ht="12.75">
      <c r="B547" s="23"/>
      <c r="F547" s="23"/>
    </row>
    <row r="548" spans="2:6" ht="12.75">
      <c r="B548" s="23"/>
      <c r="F548" s="23"/>
    </row>
    <row r="549" spans="2:6" ht="12.75">
      <c r="B549" s="23"/>
      <c r="F549" s="23"/>
    </row>
    <row r="550" spans="2:6" ht="12.75">
      <c r="B550" s="23"/>
      <c r="F550" s="23"/>
    </row>
    <row r="551" spans="2:6" ht="12.75">
      <c r="B551" s="23"/>
      <c r="F551" s="23"/>
    </row>
    <row r="552" spans="2:6" ht="12.75">
      <c r="B552" s="23"/>
      <c r="F552" s="23"/>
    </row>
    <row r="553" spans="2:6" ht="12.75">
      <c r="B553" s="23"/>
      <c r="F553" s="23"/>
    </row>
    <row r="554" spans="2:6" ht="12.75">
      <c r="B554" s="23"/>
      <c r="F554" s="23"/>
    </row>
    <row r="555" spans="2:6" ht="12.75">
      <c r="B555" s="23"/>
      <c r="F555" s="23"/>
    </row>
    <row r="556" spans="2:6" ht="12.75">
      <c r="B556" s="23"/>
      <c r="F556" s="23"/>
    </row>
    <row r="557" spans="2:6" ht="12.75">
      <c r="B557" s="23"/>
      <c r="F557" s="23"/>
    </row>
    <row r="558" spans="2:6" ht="12.75">
      <c r="B558" s="23"/>
      <c r="F558" s="23"/>
    </row>
    <row r="559" spans="2:6" ht="12.75">
      <c r="B559" s="23"/>
      <c r="F559" s="23"/>
    </row>
    <row r="560" spans="2:6" ht="12.75">
      <c r="B560" s="23"/>
      <c r="F560" s="23"/>
    </row>
    <row r="561" spans="2:6" ht="12.75">
      <c r="B561" s="23"/>
      <c r="F561" s="23"/>
    </row>
    <row r="562" spans="2:6" ht="12.75">
      <c r="B562" s="23"/>
      <c r="F562" s="23"/>
    </row>
    <row r="563" spans="2:6" ht="12.75">
      <c r="B563" s="23"/>
      <c r="F563" s="23"/>
    </row>
    <row r="564" spans="2:6" ht="12.75">
      <c r="B564" s="23"/>
      <c r="F564" s="23"/>
    </row>
    <row r="565" spans="2:6" ht="12.75">
      <c r="B565" s="23"/>
      <c r="F565" s="23"/>
    </row>
    <row r="566" spans="2:6" ht="12.75">
      <c r="B566" s="23"/>
      <c r="F566" s="23"/>
    </row>
    <row r="567" spans="2:6" ht="12.75">
      <c r="B567" s="23"/>
      <c r="F567" s="23"/>
    </row>
    <row r="568" spans="2:6" ht="12.75">
      <c r="B568" s="23"/>
      <c r="F568" s="23"/>
    </row>
    <row r="569" spans="2:6" ht="12.75">
      <c r="B569" s="23"/>
      <c r="F569" s="23"/>
    </row>
    <row r="570" spans="2:6" ht="12.75">
      <c r="B570" s="23"/>
      <c r="F570" s="23"/>
    </row>
    <row r="571" spans="2:6" ht="12.75">
      <c r="B571" s="23"/>
      <c r="F571" s="23"/>
    </row>
    <row r="572" spans="2:6" ht="12.75">
      <c r="B572" s="23"/>
      <c r="F572" s="23"/>
    </row>
    <row r="573" spans="2:6" ht="12.75">
      <c r="B573" s="23"/>
      <c r="F573" s="23"/>
    </row>
    <row r="574" spans="2:6" ht="12.75">
      <c r="B574" s="23"/>
      <c r="F574" s="23"/>
    </row>
    <row r="575" spans="2:6" ht="12.75">
      <c r="B575" s="23"/>
      <c r="F575" s="23"/>
    </row>
    <row r="576" spans="2:6" ht="12.75">
      <c r="B576" s="23"/>
      <c r="F576" s="23"/>
    </row>
    <row r="577" spans="2:6" ht="12.75">
      <c r="B577" s="23"/>
      <c r="F577" s="23"/>
    </row>
    <row r="578" spans="2:6" ht="12.75">
      <c r="B578" s="23"/>
      <c r="F578" s="23"/>
    </row>
    <row r="579" spans="2:6" ht="12.75">
      <c r="B579" s="23"/>
      <c r="F579" s="23"/>
    </row>
    <row r="580" spans="2:6" ht="12.75">
      <c r="B580" s="23"/>
      <c r="F580" s="23"/>
    </row>
    <row r="581" spans="2:6" ht="12.75">
      <c r="B581" s="23"/>
      <c r="F581" s="23"/>
    </row>
    <row r="582" spans="2:6" ht="12.75">
      <c r="B582" s="23"/>
      <c r="F582" s="23"/>
    </row>
    <row r="583" spans="2:6" ht="12.75">
      <c r="B583" s="23"/>
      <c r="F583" s="23"/>
    </row>
    <row r="584" spans="2:6" ht="12.75">
      <c r="B584" s="23"/>
      <c r="F584" s="23"/>
    </row>
    <row r="585" spans="2:6" ht="12.75">
      <c r="B585" s="23"/>
      <c r="F585" s="23"/>
    </row>
    <row r="586" spans="2:6" ht="12.75">
      <c r="B586" s="23"/>
      <c r="F586" s="23"/>
    </row>
    <row r="587" spans="2:6" ht="12.75">
      <c r="B587" s="23"/>
      <c r="F587" s="23"/>
    </row>
    <row r="588" spans="2:6" ht="12.75">
      <c r="B588" s="23"/>
      <c r="F588" s="23"/>
    </row>
    <row r="589" spans="2:6" ht="12.75">
      <c r="B589" s="23"/>
      <c r="F589" s="23"/>
    </row>
    <row r="590" spans="2:6" ht="12.75">
      <c r="B590" s="23"/>
      <c r="F590" s="23"/>
    </row>
    <row r="591" spans="2:6" ht="12.75">
      <c r="B591" s="23"/>
      <c r="F591" s="23"/>
    </row>
    <row r="592" spans="2:6" ht="12.75">
      <c r="B592" s="23"/>
      <c r="F592" s="23"/>
    </row>
    <row r="593" spans="2:6" ht="12.75">
      <c r="B593" s="23"/>
      <c r="F593" s="23"/>
    </row>
    <row r="594" spans="2:6" ht="12.75">
      <c r="B594" s="23"/>
      <c r="F594" s="23"/>
    </row>
    <row r="595" spans="2:6" ht="12.75">
      <c r="B595" s="23"/>
      <c r="F595" s="23"/>
    </row>
    <row r="596" spans="2:6" ht="12.75">
      <c r="B596" s="23"/>
      <c r="F596" s="23"/>
    </row>
    <row r="597" spans="2:6" ht="12.75">
      <c r="B597" s="23"/>
      <c r="F597" s="23"/>
    </row>
    <row r="598" spans="2:6" ht="12.75">
      <c r="B598" s="23"/>
      <c r="F598" s="23"/>
    </row>
    <row r="599" spans="2:6" ht="12.75">
      <c r="B599" s="23"/>
      <c r="F599" s="23"/>
    </row>
    <row r="600" spans="2:6" ht="12.75">
      <c r="B600" s="23"/>
      <c r="F600" s="23"/>
    </row>
    <row r="601" spans="2:6" ht="12.75">
      <c r="B601" s="23"/>
      <c r="F601" s="23"/>
    </row>
    <row r="602" spans="2:6" ht="12.75">
      <c r="B602" s="23"/>
      <c r="F602" s="23"/>
    </row>
    <row r="603" spans="2:6" ht="12.75">
      <c r="B603" s="23"/>
      <c r="F603" s="23"/>
    </row>
    <row r="604" spans="2:6" ht="12.75">
      <c r="B604" s="23"/>
      <c r="F604" s="23"/>
    </row>
    <row r="605" spans="2:6" ht="12.75">
      <c r="B605" s="23"/>
      <c r="F605" s="23"/>
    </row>
    <row r="606" spans="2:6" ht="12.75">
      <c r="B606" s="23"/>
      <c r="F606" s="23"/>
    </row>
    <row r="607" spans="2:6" ht="12.75">
      <c r="B607" s="23"/>
      <c r="F607" s="23"/>
    </row>
    <row r="608" spans="2:6" ht="12.75">
      <c r="B608" s="23"/>
      <c r="F608" s="23"/>
    </row>
    <row r="609" spans="2:6" ht="12.75">
      <c r="B609" s="23"/>
      <c r="F609" s="23"/>
    </row>
    <row r="610" spans="2:6" ht="12.75">
      <c r="B610" s="23"/>
      <c r="F610" s="23"/>
    </row>
    <row r="611" spans="2:6" ht="12.75">
      <c r="B611" s="23"/>
      <c r="F611" s="23"/>
    </row>
    <row r="612" spans="2:6" ht="12.75">
      <c r="B612" s="23"/>
      <c r="F612" s="23"/>
    </row>
    <row r="613" spans="2:6" ht="12.75">
      <c r="B613" s="23"/>
      <c r="F613" s="23"/>
    </row>
    <row r="614" spans="2:6" ht="12.75">
      <c r="B614" s="23"/>
      <c r="F614" s="23"/>
    </row>
    <row r="615" spans="2:6" ht="12.75">
      <c r="B615" s="23"/>
      <c r="F615" s="23"/>
    </row>
    <row r="616" spans="2:6" ht="12.75">
      <c r="B616" s="23"/>
      <c r="F616" s="23"/>
    </row>
    <row r="617" spans="2:6" ht="12.75">
      <c r="B617" s="23"/>
      <c r="F617" s="23"/>
    </row>
    <row r="618" spans="2:6" ht="12.75">
      <c r="B618" s="23"/>
      <c r="F618" s="23"/>
    </row>
    <row r="619" spans="2:6" ht="12.75">
      <c r="B619" s="23"/>
      <c r="F619" s="23"/>
    </row>
    <row r="620" spans="2:6" ht="12.75">
      <c r="B620" s="23"/>
      <c r="F620" s="23"/>
    </row>
    <row r="621" spans="2:6" ht="12.75">
      <c r="B621" s="23"/>
      <c r="F621" s="23"/>
    </row>
    <row r="622" spans="2:6" ht="12.75">
      <c r="B622" s="23"/>
      <c r="F622" s="23"/>
    </row>
    <row r="623" spans="2:6" ht="12.75">
      <c r="B623" s="23"/>
      <c r="F623" s="23"/>
    </row>
    <row r="624" spans="2:6" ht="12.75">
      <c r="B624" s="23"/>
      <c r="F624" s="23"/>
    </row>
    <row r="625" spans="2:6" ht="12.75">
      <c r="B625" s="23"/>
      <c r="F625" s="23"/>
    </row>
    <row r="626" spans="2:6" ht="12.75">
      <c r="B626" s="23"/>
      <c r="F626" s="23"/>
    </row>
    <row r="627" spans="2:6" ht="12.75">
      <c r="B627" s="23"/>
      <c r="F627" s="23"/>
    </row>
    <row r="628" spans="2:6" ht="12.75">
      <c r="B628" s="23"/>
      <c r="F628" s="23"/>
    </row>
    <row r="629" spans="2:6" ht="12.75">
      <c r="B629" s="23"/>
      <c r="F629" s="23"/>
    </row>
    <row r="630" spans="2:6" ht="12.75">
      <c r="B630" s="23"/>
      <c r="F630" s="23"/>
    </row>
    <row r="631" spans="2:6" ht="12.75">
      <c r="B631" s="23"/>
      <c r="F631" s="23"/>
    </row>
    <row r="632" spans="2:6" ht="12.75">
      <c r="B632" s="23"/>
      <c r="F632" s="23"/>
    </row>
    <row r="633" spans="2:6" ht="12.75">
      <c r="B633" s="23"/>
      <c r="F633" s="23"/>
    </row>
    <row r="634" spans="2:6" ht="12.75">
      <c r="B634" s="23"/>
      <c r="F634" s="23"/>
    </row>
    <row r="635" spans="2:6" ht="12.75">
      <c r="B635" s="23"/>
      <c r="F635" s="23"/>
    </row>
    <row r="636" spans="2:6" ht="12.75">
      <c r="B636" s="23"/>
      <c r="F636" s="23"/>
    </row>
    <row r="637" spans="2:6" ht="12.75">
      <c r="B637" s="23"/>
      <c r="F637" s="23"/>
    </row>
    <row r="638" spans="2:6" ht="12.75">
      <c r="B638" s="23"/>
      <c r="F638" s="23"/>
    </row>
    <row r="639" spans="2:6" ht="12.75">
      <c r="B639" s="23"/>
      <c r="F639" s="23"/>
    </row>
    <row r="640" spans="2:6" ht="12.75">
      <c r="B640" s="23"/>
      <c r="F640" s="23"/>
    </row>
    <row r="641" spans="2:6" ht="12.75">
      <c r="B641" s="23"/>
      <c r="F641" s="23"/>
    </row>
    <row r="642" spans="2:6" ht="12.75">
      <c r="B642" s="23"/>
      <c r="F642" s="23"/>
    </row>
    <row r="643" spans="2:6" ht="12.75">
      <c r="B643" s="23"/>
      <c r="F643" s="23"/>
    </row>
    <row r="644" spans="2:6" ht="12.75">
      <c r="B644" s="23"/>
      <c r="F644" s="23"/>
    </row>
    <row r="645" spans="2:6" ht="12.75">
      <c r="B645" s="23"/>
      <c r="F645" s="23"/>
    </row>
    <row r="646" spans="2:6" ht="12.75">
      <c r="B646" s="23"/>
      <c r="F646" s="23"/>
    </row>
    <row r="647" spans="2:6" ht="12.75">
      <c r="B647" s="23"/>
      <c r="F647" s="23"/>
    </row>
    <row r="648" spans="2:6" ht="12.75">
      <c r="B648" s="23"/>
      <c r="F648" s="23"/>
    </row>
    <row r="649" spans="2:6" ht="12.75">
      <c r="B649" s="23"/>
      <c r="F649" s="23"/>
    </row>
    <row r="650" spans="2:6" ht="12.75">
      <c r="B650" s="23"/>
      <c r="F650" s="23"/>
    </row>
    <row r="651" spans="2:6" ht="12.75">
      <c r="B651" s="23"/>
      <c r="F651" s="23"/>
    </row>
    <row r="652" spans="2:6" ht="12.75">
      <c r="B652" s="23"/>
      <c r="F652" s="23"/>
    </row>
    <row r="653" spans="2:6" ht="12.75">
      <c r="B653" s="23"/>
      <c r="F653" s="23"/>
    </row>
    <row r="654" spans="2:6" ht="12.75">
      <c r="B654" s="23"/>
      <c r="F654" s="23"/>
    </row>
    <row r="655" spans="2:6" ht="12.75">
      <c r="B655" s="23"/>
      <c r="F655" s="23"/>
    </row>
    <row r="656" spans="2:6" ht="12.75">
      <c r="B656" s="23"/>
      <c r="F656" s="23"/>
    </row>
    <row r="657" spans="2:6" ht="12.75">
      <c r="B657" s="23"/>
      <c r="F657" s="23"/>
    </row>
    <row r="658" spans="2:6" ht="12.75">
      <c r="B658" s="23"/>
      <c r="F658" s="23"/>
    </row>
    <row r="659" spans="2:6" ht="12.75">
      <c r="B659" s="23"/>
      <c r="F659" s="23"/>
    </row>
    <row r="660" spans="2:6" ht="12.75">
      <c r="B660" s="23"/>
      <c r="F660" s="23"/>
    </row>
    <row r="661" spans="2:6" ht="12.75">
      <c r="B661" s="23"/>
      <c r="F661" s="23"/>
    </row>
    <row r="662" spans="2:6" ht="12.75">
      <c r="B662" s="23"/>
      <c r="F662" s="23"/>
    </row>
    <row r="663" spans="2:6" ht="12.75">
      <c r="B663" s="23"/>
      <c r="F663" s="23"/>
    </row>
    <row r="664" spans="2:6" ht="12.75">
      <c r="B664" s="23"/>
      <c r="F664" s="23"/>
    </row>
    <row r="665" spans="2:6" ht="12.75">
      <c r="B665" s="23"/>
      <c r="F665" s="23"/>
    </row>
    <row r="666" spans="2:6" ht="12.75">
      <c r="B666" s="23"/>
      <c r="F666" s="23"/>
    </row>
    <row r="667" spans="2:6" ht="12.75">
      <c r="B667" s="23"/>
      <c r="F667" s="23"/>
    </row>
    <row r="668" spans="2:6" ht="12.75">
      <c r="B668" s="23"/>
      <c r="F668" s="23"/>
    </row>
    <row r="669" spans="2:6" ht="12.75">
      <c r="B669" s="23"/>
      <c r="F669" s="23"/>
    </row>
    <row r="670" spans="2:6" ht="12.75">
      <c r="B670" s="23"/>
      <c r="F670" s="23"/>
    </row>
    <row r="671" spans="2:6" ht="12.75">
      <c r="B671" s="23"/>
      <c r="F671" s="23"/>
    </row>
    <row r="672" spans="2:6" ht="12.75">
      <c r="B672" s="23"/>
      <c r="F672" s="23"/>
    </row>
    <row r="673" spans="2:6" ht="12.75">
      <c r="B673" s="23"/>
      <c r="F673" s="23"/>
    </row>
    <row r="674" spans="2:6" ht="12.75">
      <c r="B674" s="23"/>
      <c r="F674" s="23"/>
    </row>
    <row r="675" spans="2:6" ht="12.75">
      <c r="B675" s="23"/>
      <c r="F675" s="23"/>
    </row>
    <row r="676" spans="2:6" ht="12.75">
      <c r="B676" s="23"/>
      <c r="F676" s="23"/>
    </row>
    <row r="677" spans="2:6" ht="12.75">
      <c r="B677" s="23"/>
      <c r="F677" s="23"/>
    </row>
    <row r="678" spans="2:6" ht="12.75">
      <c r="B678" s="23"/>
      <c r="F678" s="23"/>
    </row>
    <row r="679" spans="2:6" ht="12.75">
      <c r="B679" s="23"/>
      <c r="F679" s="23"/>
    </row>
    <row r="680" spans="2:6" ht="12.75">
      <c r="B680" s="23"/>
      <c r="F680" s="23"/>
    </row>
    <row r="681" spans="2:6" ht="12.75">
      <c r="B681" s="23"/>
      <c r="F681" s="23"/>
    </row>
    <row r="682" spans="2:6" ht="12.75">
      <c r="B682" s="23"/>
      <c r="F682" s="23"/>
    </row>
    <row r="683" spans="2:6" ht="12.75">
      <c r="B683" s="23"/>
      <c r="F683" s="23"/>
    </row>
    <row r="684" spans="2:6" ht="12.75">
      <c r="B684" s="23"/>
      <c r="F684" s="23"/>
    </row>
    <row r="685" spans="2:6" ht="12.75">
      <c r="B685" s="23"/>
      <c r="F685" s="23"/>
    </row>
    <row r="686" spans="2:6" ht="12.75">
      <c r="B686" s="23"/>
      <c r="F686" s="23"/>
    </row>
    <row r="687" spans="2:6" ht="12.75">
      <c r="B687" s="23"/>
      <c r="F687" s="23"/>
    </row>
    <row r="688" spans="2:6" ht="12.75">
      <c r="B688" s="23"/>
      <c r="F688" s="23"/>
    </row>
    <row r="689" spans="2:6" ht="12.75">
      <c r="B689" s="23"/>
      <c r="F689" s="23"/>
    </row>
    <row r="690" spans="2:6" ht="12.75">
      <c r="B690" s="23"/>
      <c r="F690" s="23"/>
    </row>
    <row r="691" spans="2:6" ht="12.75">
      <c r="B691" s="23"/>
      <c r="F691" s="23"/>
    </row>
    <row r="692" spans="2:6" ht="12.75">
      <c r="B692" s="23"/>
      <c r="F692" s="23"/>
    </row>
    <row r="693" spans="2:6" ht="12.75">
      <c r="B693" s="23"/>
      <c r="F693" s="23"/>
    </row>
    <row r="694" spans="2:6" ht="12.75">
      <c r="B694" s="23"/>
      <c r="F694" s="23"/>
    </row>
    <row r="695" spans="2:6" ht="12.75">
      <c r="B695" s="23"/>
      <c r="F695" s="23"/>
    </row>
    <row r="696" spans="2:6" ht="12.75">
      <c r="B696" s="23"/>
      <c r="F696" s="23"/>
    </row>
    <row r="697" spans="2:6" ht="12.75">
      <c r="B697" s="23"/>
      <c r="F697" s="23"/>
    </row>
    <row r="698" spans="2:6" ht="12.75">
      <c r="B698" s="23"/>
      <c r="F698" s="23"/>
    </row>
    <row r="699" spans="2:6" ht="12.75">
      <c r="B699" s="23"/>
      <c r="F699" s="23"/>
    </row>
    <row r="700" spans="2:6" ht="12.75">
      <c r="B700" s="23"/>
      <c r="F700" s="23"/>
    </row>
    <row r="701" spans="2:6" ht="12.75">
      <c r="B701" s="23"/>
      <c r="F701" s="23"/>
    </row>
    <row r="702" spans="2:6" ht="12.75">
      <c r="B702" s="23"/>
      <c r="F702" s="23"/>
    </row>
    <row r="703" spans="2:6" ht="12.75">
      <c r="B703" s="23"/>
      <c r="F703" s="23"/>
    </row>
    <row r="704" spans="2:6" ht="12.75">
      <c r="B704" s="23"/>
      <c r="F704" s="23"/>
    </row>
    <row r="705" spans="2:6" ht="12.75">
      <c r="B705" s="23"/>
      <c r="F705" s="23"/>
    </row>
    <row r="706" spans="2:6" ht="12.75">
      <c r="B706" s="23"/>
      <c r="F706" s="23"/>
    </row>
    <row r="707" spans="2:6" ht="12.75">
      <c r="B707" s="23"/>
      <c r="F707" s="23"/>
    </row>
    <row r="708" spans="2:6" ht="12.75">
      <c r="B708" s="23"/>
      <c r="F708" s="23"/>
    </row>
    <row r="709" spans="2:6" ht="12.75">
      <c r="B709" s="23"/>
      <c r="F709" s="23"/>
    </row>
    <row r="710" spans="2:6" ht="12.75">
      <c r="B710" s="23"/>
      <c r="F710" s="23"/>
    </row>
    <row r="711" spans="2:6" ht="12.75">
      <c r="B711" s="23"/>
      <c r="F711" s="23"/>
    </row>
    <row r="712" spans="2:6" ht="12.75">
      <c r="B712" s="23"/>
      <c r="F712" s="23"/>
    </row>
    <row r="713" spans="2:6" ht="12.75">
      <c r="B713" s="23"/>
      <c r="F713" s="23"/>
    </row>
    <row r="714" spans="2:6" ht="12.75">
      <c r="B714" s="23"/>
      <c r="F714" s="23"/>
    </row>
    <row r="715" spans="2:6" ht="12.75">
      <c r="B715" s="23"/>
      <c r="F715" s="23"/>
    </row>
    <row r="716" spans="2:6" ht="12.75">
      <c r="B716" s="23"/>
      <c r="F716" s="23"/>
    </row>
    <row r="717" spans="2:6" ht="12.75">
      <c r="B717" s="23"/>
      <c r="F717" s="23"/>
    </row>
    <row r="718" spans="2:6" ht="12.75">
      <c r="B718" s="23"/>
      <c r="F718" s="23"/>
    </row>
    <row r="719" spans="2:6" ht="12.75">
      <c r="B719" s="23"/>
      <c r="F719" s="23"/>
    </row>
    <row r="720" spans="2:6" ht="12.75">
      <c r="B720" s="23"/>
      <c r="F720" s="23"/>
    </row>
    <row r="721" spans="2:6" ht="12.75">
      <c r="B721" s="23"/>
      <c r="F721" s="23"/>
    </row>
    <row r="722" spans="2:6" ht="12.75">
      <c r="B722" s="23"/>
      <c r="F722" s="23"/>
    </row>
    <row r="723" spans="2:6" ht="12.75">
      <c r="B723" s="23"/>
      <c r="F723" s="23"/>
    </row>
    <row r="724" spans="2:6" ht="12.75">
      <c r="B724" s="23"/>
      <c r="F724" s="23"/>
    </row>
    <row r="725" spans="2:6" ht="12.75">
      <c r="B725" s="23"/>
      <c r="F725" s="23"/>
    </row>
    <row r="726" spans="2:6" ht="12.75">
      <c r="B726" s="23"/>
      <c r="F726" s="23"/>
    </row>
    <row r="727" spans="2:6" ht="12.75">
      <c r="B727" s="23"/>
      <c r="F727" s="23"/>
    </row>
    <row r="728" spans="2:6" ht="12.75">
      <c r="B728" s="23"/>
      <c r="F728" s="23"/>
    </row>
    <row r="729" spans="2:6" ht="12.75">
      <c r="B729" s="23"/>
      <c r="F729" s="23"/>
    </row>
    <row r="730" spans="2:6" ht="12.75">
      <c r="B730" s="23"/>
      <c r="F730" s="23"/>
    </row>
    <row r="731" spans="2:6" ht="12.75">
      <c r="B731" s="23"/>
      <c r="F731" s="23"/>
    </row>
    <row r="732" spans="2:6" ht="12.75">
      <c r="B732" s="23"/>
      <c r="F732" s="23"/>
    </row>
    <row r="733" spans="2:6" ht="12.75">
      <c r="B733" s="23"/>
      <c r="F733" s="23"/>
    </row>
    <row r="734" spans="2:6" ht="12.75">
      <c r="B734" s="23"/>
      <c r="F734" s="23"/>
    </row>
    <row r="735" spans="2:6" ht="12.75">
      <c r="B735" s="23"/>
      <c r="F735" s="23"/>
    </row>
    <row r="736" spans="2:6" ht="12.75">
      <c r="B736" s="23"/>
      <c r="F736" s="23"/>
    </row>
    <row r="737" spans="2:6" ht="12.75">
      <c r="B737" s="23"/>
      <c r="F737" s="23"/>
    </row>
    <row r="738" spans="2:6" ht="12.75">
      <c r="B738" s="23"/>
      <c r="F738" s="23"/>
    </row>
    <row r="739" spans="2:6" ht="12.75">
      <c r="B739" s="23"/>
      <c r="F739" s="23"/>
    </row>
    <row r="740" spans="2:6" ht="12.75">
      <c r="B740" s="23"/>
      <c r="F740" s="23"/>
    </row>
    <row r="741" spans="2:6" ht="12.75">
      <c r="B741" s="23"/>
      <c r="F741" s="23"/>
    </row>
    <row r="742" spans="2:6" ht="12.75">
      <c r="B742" s="23"/>
      <c r="F742" s="23"/>
    </row>
    <row r="743" spans="2:6" ht="12.75">
      <c r="B743" s="23"/>
      <c r="F743" s="23"/>
    </row>
    <row r="744" spans="2:6" ht="12.75">
      <c r="B744" s="23"/>
      <c r="F744" s="23"/>
    </row>
    <row r="745" spans="2:6" ht="12.75">
      <c r="B745" s="23"/>
      <c r="F745" s="23"/>
    </row>
    <row r="746" spans="2:6" ht="12.75">
      <c r="B746" s="23"/>
      <c r="F746" s="23"/>
    </row>
    <row r="747" spans="2:6" ht="12.75">
      <c r="B747" s="23"/>
      <c r="F747" s="23"/>
    </row>
    <row r="748" spans="2:6" ht="12.75">
      <c r="B748" s="23"/>
      <c r="F748" s="23"/>
    </row>
    <row r="749" spans="2:6" ht="12.75">
      <c r="B749" s="23"/>
      <c r="F749" s="23"/>
    </row>
    <row r="750" spans="2:6" ht="12.75">
      <c r="B750" s="23"/>
      <c r="F750" s="23"/>
    </row>
    <row r="751" spans="2:6" ht="12.75">
      <c r="B751" s="23"/>
      <c r="F751" s="23"/>
    </row>
    <row r="752" spans="2:6" ht="12.75">
      <c r="B752" s="23"/>
      <c r="F752" s="23"/>
    </row>
    <row r="753" spans="2:6" ht="12.75">
      <c r="B753" s="23"/>
      <c r="F753" s="23"/>
    </row>
    <row r="754" spans="2:6" ht="12.75">
      <c r="B754" s="23"/>
      <c r="F754" s="23"/>
    </row>
    <row r="755" spans="2:6" ht="12.75">
      <c r="B755" s="23"/>
      <c r="F755" s="23"/>
    </row>
    <row r="756" spans="2:6" ht="12.75">
      <c r="B756" s="23"/>
      <c r="F756" s="23"/>
    </row>
    <row r="757" spans="2:6" ht="12.75">
      <c r="B757" s="23"/>
      <c r="F757" s="23"/>
    </row>
    <row r="758" spans="2:6" ht="12.75">
      <c r="B758" s="23"/>
      <c r="F758" s="23"/>
    </row>
    <row r="759" spans="2:6" ht="12.75">
      <c r="B759" s="23"/>
      <c r="F759" s="23"/>
    </row>
    <row r="760" spans="2:6" ht="12.75">
      <c r="B760" s="23"/>
      <c r="F760" s="23"/>
    </row>
    <row r="761" spans="2:6" ht="12.75">
      <c r="B761" s="23"/>
      <c r="F761" s="23"/>
    </row>
    <row r="762" spans="2:6" ht="12.75">
      <c r="B762" s="23"/>
      <c r="F762" s="23"/>
    </row>
    <row r="763" spans="2:6" ht="12.75">
      <c r="B763" s="23"/>
      <c r="F763" s="23"/>
    </row>
    <row r="764" spans="2:6" ht="12.75">
      <c r="B764" s="23"/>
      <c r="F764" s="23"/>
    </row>
    <row r="765" spans="2:6" ht="12.75">
      <c r="B765" s="23"/>
      <c r="F765" s="23"/>
    </row>
    <row r="766" spans="2:6" ht="12.75">
      <c r="B766" s="23"/>
      <c r="F766" s="23"/>
    </row>
    <row r="767" spans="2:6" ht="12.75">
      <c r="B767" s="23"/>
      <c r="F767" s="23"/>
    </row>
    <row r="768" spans="2:6" ht="12.75">
      <c r="B768" s="23"/>
      <c r="F768" s="23"/>
    </row>
    <row r="769" spans="2:6" ht="12.75">
      <c r="B769" s="23"/>
      <c r="F769" s="23"/>
    </row>
    <row r="770" spans="2:6" ht="12.75">
      <c r="B770" s="23"/>
      <c r="F770" s="23"/>
    </row>
    <row r="771" spans="2:6" ht="12.75">
      <c r="B771" s="23"/>
      <c r="F771" s="23"/>
    </row>
    <row r="772" spans="2:6" ht="12.75">
      <c r="B772" s="23"/>
      <c r="F772" s="23"/>
    </row>
    <row r="773" spans="2:6" ht="12.75">
      <c r="B773" s="23"/>
      <c r="F773" s="23"/>
    </row>
    <row r="774" spans="2:6" ht="12.75">
      <c r="B774" s="23"/>
      <c r="F774" s="23"/>
    </row>
    <row r="775" spans="2:6" ht="12.75">
      <c r="B775" s="23"/>
      <c r="F775" s="23"/>
    </row>
    <row r="776" spans="2:6" ht="12.75">
      <c r="B776" s="23"/>
      <c r="F776" s="23"/>
    </row>
    <row r="777" spans="2:6" ht="12.75">
      <c r="B777" s="23"/>
      <c r="F777" s="23"/>
    </row>
    <row r="778" spans="2:6" ht="12.75">
      <c r="B778" s="23"/>
      <c r="F778" s="23"/>
    </row>
    <row r="779" spans="2:6" ht="12.75">
      <c r="B779" s="23"/>
      <c r="F779" s="23"/>
    </row>
    <row r="780" spans="2:6" ht="12.75">
      <c r="B780" s="23"/>
      <c r="F780" s="23"/>
    </row>
    <row r="781" spans="2:6" ht="12.75">
      <c r="B781" s="23"/>
      <c r="F781" s="23"/>
    </row>
    <row r="782" spans="2:6" ht="12.75">
      <c r="B782" s="23"/>
      <c r="F782" s="23"/>
    </row>
    <row r="783" spans="2:6" ht="12.75">
      <c r="B783" s="23"/>
      <c r="F783" s="23"/>
    </row>
    <row r="784" spans="2:6" ht="12.75">
      <c r="B784" s="23"/>
      <c r="F784" s="23"/>
    </row>
    <row r="785" spans="2:6" ht="12.75">
      <c r="B785" s="23"/>
      <c r="F785" s="23"/>
    </row>
    <row r="786" spans="2:6" ht="12.75">
      <c r="B786" s="23"/>
      <c r="F786" s="23"/>
    </row>
    <row r="787" spans="2:6" ht="12.75">
      <c r="B787" s="23"/>
      <c r="F787" s="23"/>
    </row>
    <row r="788" spans="2:6" ht="12.75">
      <c r="B788" s="23"/>
      <c r="F788" s="23"/>
    </row>
    <row r="789" spans="2:6" ht="12.75">
      <c r="B789" s="23"/>
      <c r="F789" s="23"/>
    </row>
    <row r="790" spans="2:6" ht="12.75">
      <c r="B790" s="23"/>
      <c r="F790" s="23"/>
    </row>
    <row r="791" spans="2:6" ht="12.75">
      <c r="B791" s="23"/>
      <c r="F791" s="23"/>
    </row>
    <row r="792" spans="2:6" ht="12.75">
      <c r="B792" s="23"/>
      <c r="F792" s="23"/>
    </row>
    <row r="793" spans="2:6" ht="12.75">
      <c r="B793" s="23"/>
      <c r="F793" s="23"/>
    </row>
    <row r="794" spans="2:6" ht="12.75">
      <c r="B794" s="23"/>
      <c r="F794" s="23"/>
    </row>
    <row r="795" spans="2:6" ht="12.75">
      <c r="B795" s="23"/>
      <c r="F795" s="23"/>
    </row>
    <row r="796" spans="2:6" ht="12.75">
      <c r="B796" s="23"/>
      <c r="F796" s="23"/>
    </row>
    <row r="797" spans="2:6" ht="12.75">
      <c r="B797" s="23"/>
      <c r="F797" s="23"/>
    </row>
    <row r="798" spans="2:6" ht="12.75">
      <c r="B798" s="23"/>
      <c r="F798" s="23"/>
    </row>
    <row r="799" spans="2:6" ht="12.75">
      <c r="B799" s="23"/>
      <c r="F799" s="23"/>
    </row>
    <row r="800" spans="2:6" ht="12.75">
      <c r="B800" s="23"/>
      <c r="F800" s="23"/>
    </row>
    <row r="801" spans="2:6" ht="12.75">
      <c r="B801" s="23"/>
      <c r="F801" s="23"/>
    </row>
    <row r="802" spans="2:6" ht="12.75">
      <c r="B802" s="23"/>
      <c r="F802" s="23"/>
    </row>
    <row r="803" spans="2:6" ht="12.75">
      <c r="B803" s="23"/>
      <c r="F803" s="23"/>
    </row>
    <row r="804" spans="2:6" ht="12.75">
      <c r="B804" s="23"/>
      <c r="F804" s="23"/>
    </row>
    <row r="805" spans="2:6" ht="12.75">
      <c r="B805" s="23"/>
      <c r="F805" s="23"/>
    </row>
    <row r="806" spans="2:6" ht="12.75">
      <c r="B806" s="23"/>
      <c r="F806" s="23"/>
    </row>
    <row r="807" spans="2:6" ht="12.75">
      <c r="B807" s="23"/>
      <c r="F807" s="23"/>
    </row>
    <row r="808" spans="2:6" ht="12.75">
      <c r="B808" s="23"/>
      <c r="F808" s="23"/>
    </row>
    <row r="809" spans="2:6" ht="12.75">
      <c r="B809" s="23"/>
      <c r="F809" s="23"/>
    </row>
    <row r="810" spans="2:6" ht="12.75">
      <c r="B810" s="23"/>
      <c r="F810" s="23"/>
    </row>
    <row r="811" spans="2:6" ht="12.75">
      <c r="B811" s="23"/>
      <c r="F811" s="23"/>
    </row>
    <row r="812" spans="2:6" ht="12.75">
      <c r="B812" s="23"/>
      <c r="F812" s="23"/>
    </row>
    <row r="813" spans="2:6" ht="12.75">
      <c r="B813" s="23"/>
      <c r="F813" s="23"/>
    </row>
    <row r="814" spans="2:6" ht="12.75">
      <c r="B814" s="23"/>
      <c r="F814" s="23"/>
    </row>
    <row r="815" spans="2:6" ht="12.75">
      <c r="B815" s="23"/>
      <c r="F815" s="23"/>
    </row>
    <row r="816" spans="2:6" ht="12.75">
      <c r="B816" s="23"/>
      <c r="F816" s="23"/>
    </row>
    <row r="817" spans="2:6" ht="12.75">
      <c r="B817" s="23"/>
      <c r="F817" s="23"/>
    </row>
    <row r="818" spans="2:6" ht="12.75">
      <c r="B818" s="23"/>
      <c r="F818" s="23"/>
    </row>
    <row r="819" spans="2:6" ht="12.75">
      <c r="B819" s="23"/>
      <c r="F819" s="23"/>
    </row>
    <row r="820" spans="2:6" ht="12.75">
      <c r="B820" s="23"/>
      <c r="F820" s="23"/>
    </row>
    <row r="821" spans="2:6" ht="12.75">
      <c r="B821" s="23"/>
      <c r="F821" s="23"/>
    </row>
    <row r="822" spans="2:6" ht="12.75">
      <c r="B822" s="23"/>
      <c r="F822" s="23"/>
    </row>
    <row r="823" spans="2:6" ht="12.75">
      <c r="B823" s="23"/>
      <c r="F823" s="23"/>
    </row>
    <row r="824" spans="2:6" ht="12.75">
      <c r="B824" s="23"/>
      <c r="F824" s="23"/>
    </row>
    <row r="825" spans="2:6" ht="12.75">
      <c r="B825" s="23"/>
      <c r="F825" s="23"/>
    </row>
    <row r="826" spans="2:6" ht="12.75">
      <c r="B826" s="23"/>
      <c r="F826" s="23"/>
    </row>
    <row r="827" spans="2:6" ht="12.75">
      <c r="B827" s="23"/>
      <c r="F827" s="23"/>
    </row>
    <row r="828" spans="2:6" ht="12.75">
      <c r="B828" s="23"/>
      <c r="F828" s="23"/>
    </row>
    <row r="829" spans="2:6" ht="12.75">
      <c r="B829" s="23"/>
      <c r="F829" s="23"/>
    </row>
    <row r="830" spans="2:6" ht="12.75">
      <c r="B830" s="23"/>
      <c r="F830" s="23"/>
    </row>
    <row r="831" spans="2:6" ht="12.75">
      <c r="B831" s="23"/>
      <c r="F831" s="23"/>
    </row>
    <row r="832" spans="2:6" ht="12.75">
      <c r="B832" s="23"/>
      <c r="F832" s="23"/>
    </row>
    <row r="833" spans="2:6" ht="12.75">
      <c r="B833" s="23"/>
      <c r="F833" s="23"/>
    </row>
    <row r="834" spans="2:6" ht="12.75">
      <c r="B834" s="23"/>
      <c r="F834" s="23"/>
    </row>
    <row r="835" spans="2:6" ht="12.75">
      <c r="B835" s="23"/>
      <c r="F835" s="23"/>
    </row>
    <row r="836" spans="2:6" ht="12.75">
      <c r="B836" s="23"/>
      <c r="F836" s="23"/>
    </row>
    <row r="837" spans="2:6" ht="12.75">
      <c r="B837" s="23"/>
      <c r="F837" s="23"/>
    </row>
    <row r="838" spans="2:6" ht="12.75">
      <c r="B838" s="23"/>
      <c r="F838" s="23"/>
    </row>
    <row r="839" spans="2:6" ht="12.75">
      <c r="B839" s="23"/>
      <c r="F839" s="23"/>
    </row>
    <row r="840" spans="2:6" ht="12.75">
      <c r="B840" s="23"/>
      <c r="F840" s="23"/>
    </row>
    <row r="841" spans="2:6" ht="12.75">
      <c r="B841" s="23"/>
      <c r="F841" s="23"/>
    </row>
    <row r="842" spans="2:6" ht="12.75">
      <c r="B842" s="23"/>
      <c r="F842" s="23"/>
    </row>
    <row r="843" spans="2:6" ht="12.75">
      <c r="B843" s="23"/>
      <c r="F843" s="23"/>
    </row>
    <row r="844" spans="2:6" ht="12.75">
      <c r="B844" s="23"/>
      <c r="F844" s="23"/>
    </row>
    <row r="845" spans="2:6" ht="12.75">
      <c r="B845" s="23"/>
      <c r="F845" s="23"/>
    </row>
    <row r="846" spans="2:6" ht="12.75">
      <c r="B846" s="23"/>
      <c r="F846" s="23"/>
    </row>
    <row r="847" spans="2:6" ht="12.75">
      <c r="B847" s="23"/>
      <c r="F847" s="23"/>
    </row>
    <row r="848" spans="2:6" ht="12.75">
      <c r="B848" s="23"/>
      <c r="F848" s="23"/>
    </row>
    <row r="849" spans="2:6" ht="12.75">
      <c r="B849" s="23"/>
      <c r="F849" s="23"/>
    </row>
    <row r="850" spans="2:6" ht="12.75">
      <c r="B850" s="23"/>
      <c r="F850" s="23"/>
    </row>
    <row r="851" spans="2:6" ht="12.75">
      <c r="B851" s="23"/>
      <c r="F851" s="23"/>
    </row>
    <row r="852" spans="2:6" ht="12.75">
      <c r="B852" s="23"/>
      <c r="F852" s="23"/>
    </row>
    <row r="853" spans="2:6" ht="12.75">
      <c r="B853" s="23"/>
      <c r="F853" s="23"/>
    </row>
    <row r="854" spans="2:6" ht="12.75">
      <c r="B854" s="23"/>
      <c r="F854" s="23"/>
    </row>
    <row r="855" spans="2:6" ht="12.75">
      <c r="B855" s="23"/>
      <c r="F855" s="23"/>
    </row>
    <row r="856" spans="2:6" ht="12.75">
      <c r="B856" s="23"/>
      <c r="F856" s="23"/>
    </row>
    <row r="857" spans="2:6" ht="12.75">
      <c r="B857" s="23"/>
      <c r="F857" s="23"/>
    </row>
    <row r="858" spans="2:6" ht="12.75">
      <c r="B858" s="23"/>
      <c r="F858" s="23"/>
    </row>
    <row r="859" spans="2:6" ht="12.75">
      <c r="B859" s="23"/>
      <c r="F859" s="23"/>
    </row>
    <row r="860" spans="2:6" ht="12.75">
      <c r="B860" s="23"/>
      <c r="F860" s="23"/>
    </row>
    <row r="861" spans="2:6" ht="12.75">
      <c r="B861" s="23"/>
      <c r="F861" s="23"/>
    </row>
    <row r="862" spans="2:6" ht="12.75">
      <c r="B862" s="23"/>
      <c r="F862" s="23"/>
    </row>
    <row r="863" spans="2:6" ht="12.75">
      <c r="B863" s="23"/>
      <c r="F863" s="23"/>
    </row>
    <row r="864" spans="2:6" ht="12.75">
      <c r="B864" s="23"/>
      <c r="F864" s="23"/>
    </row>
    <row r="865" spans="2:6" ht="12.75">
      <c r="B865" s="23"/>
      <c r="F865" s="23"/>
    </row>
    <row r="866" spans="2:6" ht="12.75">
      <c r="B866" s="23"/>
      <c r="F866" s="23"/>
    </row>
    <row r="867" spans="2:6" ht="12.75">
      <c r="B867" s="23"/>
      <c r="F867" s="23"/>
    </row>
    <row r="868" spans="2:6" ht="12.75">
      <c r="B868" s="23"/>
      <c r="F868" s="23"/>
    </row>
    <row r="869" spans="2:6" ht="12.75">
      <c r="B869" s="23"/>
      <c r="F869" s="23"/>
    </row>
    <row r="870" spans="2:6" ht="12.75">
      <c r="B870" s="23"/>
      <c r="F870" s="23"/>
    </row>
    <row r="871" spans="2:6" ht="12.75">
      <c r="B871" s="23"/>
      <c r="F871" s="23"/>
    </row>
    <row r="872" spans="2:6" ht="12.75">
      <c r="B872" s="23"/>
      <c r="F872" s="23"/>
    </row>
    <row r="873" spans="2:6" ht="12.75">
      <c r="B873" s="23"/>
      <c r="F873" s="23"/>
    </row>
    <row r="874" spans="2:6" ht="12.75">
      <c r="B874" s="23"/>
      <c r="F874" s="23"/>
    </row>
    <row r="875" spans="2:6" ht="12.75">
      <c r="B875" s="23"/>
      <c r="F875" s="23"/>
    </row>
    <row r="876" spans="2:6" ht="12.75">
      <c r="B876" s="23"/>
      <c r="F876" s="23"/>
    </row>
    <row r="877" spans="2:6" ht="12.75">
      <c r="B877" s="23"/>
      <c r="F877" s="23"/>
    </row>
    <row r="878" spans="2:6" ht="12.75">
      <c r="B878" s="23"/>
      <c r="F878" s="23"/>
    </row>
    <row r="879" spans="2:6" ht="12.75">
      <c r="B879" s="23"/>
      <c r="F879" s="23"/>
    </row>
    <row r="880" spans="2:6" ht="12.75">
      <c r="B880" s="23"/>
      <c r="F880" s="23"/>
    </row>
    <row r="881" spans="2:6" ht="12.75">
      <c r="B881" s="23"/>
      <c r="F881" s="23"/>
    </row>
    <row r="882" spans="2:6" ht="12.75">
      <c r="B882" s="23"/>
      <c r="F882" s="23"/>
    </row>
    <row r="883" spans="2:6" ht="12.75">
      <c r="B883" s="23"/>
      <c r="F883" s="23"/>
    </row>
    <row r="884" spans="2:6" ht="12.75">
      <c r="B884" s="23"/>
      <c r="F884" s="23"/>
    </row>
    <row r="885" spans="2:6" ht="12.75">
      <c r="B885" s="23"/>
      <c r="F885" s="23"/>
    </row>
    <row r="886" spans="2:6" ht="12.75">
      <c r="B886" s="23"/>
      <c r="F886" s="23"/>
    </row>
    <row r="887" spans="2:6" ht="12.75">
      <c r="B887" s="23"/>
      <c r="F887" s="23"/>
    </row>
    <row r="888" spans="2:6" ht="12.75">
      <c r="B888" s="23"/>
      <c r="F888" s="23"/>
    </row>
    <row r="889" spans="2:6" ht="12.75">
      <c r="B889" s="23"/>
      <c r="F889" s="23"/>
    </row>
    <row r="890" spans="2:6" ht="12.75">
      <c r="B890" s="23"/>
      <c r="F890" s="23"/>
    </row>
    <row r="891" spans="2:6" ht="12.75">
      <c r="B891" s="23"/>
      <c r="F891" s="23"/>
    </row>
    <row r="892" spans="2:6" ht="12.75">
      <c r="B892" s="23"/>
      <c r="F892" s="23"/>
    </row>
    <row r="893" spans="2:6" ht="12.75">
      <c r="B893" s="23"/>
      <c r="F893" s="23"/>
    </row>
    <row r="894" spans="2:6" ht="12.75">
      <c r="B894" s="23"/>
      <c r="F894" s="23"/>
    </row>
    <row r="895" spans="2:6" ht="12.75">
      <c r="B895" s="23"/>
      <c r="F895" s="23"/>
    </row>
    <row r="896" spans="2:6" ht="12.75">
      <c r="B896" s="23"/>
      <c r="F896" s="23"/>
    </row>
    <row r="897" spans="2:6" ht="12.75">
      <c r="B897" s="23"/>
      <c r="F897" s="23"/>
    </row>
    <row r="898" spans="2:6" ht="12.75">
      <c r="B898" s="23"/>
      <c r="F898" s="23"/>
    </row>
    <row r="899" spans="2:6" ht="12.75">
      <c r="B899" s="23"/>
      <c r="F899" s="23"/>
    </row>
    <row r="900" spans="2:6" ht="12.75">
      <c r="B900" s="23"/>
      <c r="F900" s="23"/>
    </row>
    <row r="901" spans="2:6" ht="12.75">
      <c r="B901" s="23"/>
      <c r="F901" s="23"/>
    </row>
    <row r="902" spans="2:6" ht="12.75">
      <c r="B902" s="23"/>
      <c r="F902" s="23"/>
    </row>
    <row r="903" spans="2:6" ht="12.75">
      <c r="B903" s="23"/>
      <c r="F903" s="23"/>
    </row>
    <row r="904" spans="2:6" ht="12.75">
      <c r="B904" s="23"/>
      <c r="F904" s="23"/>
    </row>
    <row r="905" spans="2:6" ht="12.75">
      <c r="B905" s="23"/>
      <c r="F905" s="23"/>
    </row>
    <row r="906" spans="2:6" ht="12.75">
      <c r="B906" s="23"/>
      <c r="F906" s="23"/>
    </row>
    <row r="907" spans="2:6" ht="12.75">
      <c r="B907" s="23"/>
      <c r="F907" s="23"/>
    </row>
    <row r="908" spans="2:6" ht="12.75">
      <c r="B908" s="23"/>
      <c r="F908" s="23"/>
    </row>
    <row r="909" spans="2:6" ht="12.75">
      <c r="B909" s="23"/>
      <c r="F909" s="23"/>
    </row>
    <row r="910" spans="2:6" ht="12.75">
      <c r="B910" s="23"/>
      <c r="F910" s="23"/>
    </row>
    <row r="911" spans="2:6" ht="12.75">
      <c r="B911" s="23"/>
      <c r="F911" s="23"/>
    </row>
    <row r="912" spans="2:6" ht="12.75">
      <c r="B912" s="23"/>
      <c r="F912" s="23"/>
    </row>
    <row r="913" spans="2:6" ht="12.75">
      <c r="B913" s="23"/>
      <c r="F913" s="23"/>
    </row>
    <row r="914" spans="2:6" ht="12.75">
      <c r="B914" s="23"/>
      <c r="F914" s="23"/>
    </row>
    <row r="915" spans="2:6" ht="12.75">
      <c r="B915" s="23"/>
      <c r="F915" s="23"/>
    </row>
    <row r="916" spans="2:6" ht="12.75">
      <c r="B916" s="23"/>
      <c r="F916" s="23"/>
    </row>
    <row r="917" spans="2:6" ht="12.75">
      <c r="B917" s="23"/>
      <c r="F917" s="23"/>
    </row>
    <row r="918" spans="2:6" ht="12.75">
      <c r="B918" s="23"/>
      <c r="F918" s="23"/>
    </row>
    <row r="919" spans="2:6" ht="12.75">
      <c r="B919" s="23"/>
      <c r="F919" s="23"/>
    </row>
    <row r="920" spans="2:6" ht="12.75">
      <c r="B920" s="23"/>
      <c r="F920" s="23"/>
    </row>
    <row r="921" spans="2:6" ht="12.75">
      <c r="B921" s="23"/>
      <c r="F921" s="23"/>
    </row>
    <row r="922" spans="2:6" ht="12.75">
      <c r="B922" s="23"/>
      <c r="F922" s="23"/>
    </row>
    <row r="923" spans="2:6" ht="12.75">
      <c r="B923" s="23"/>
      <c r="F923" s="23"/>
    </row>
    <row r="924" spans="2:6" ht="12.75">
      <c r="B924" s="23"/>
      <c r="F924" s="23"/>
    </row>
    <row r="925" spans="2:6" ht="12.75">
      <c r="B925" s="23"/>
      <c r="F925" s="23"/>
    </row>
    <row r="926" spans="2:6" ht="12.75">
      <c r="B926" s="23"/>
      <c r="F926" s="23"/>
    </row>
    <row r="927" spans="2:6" ht="12.75">
      <c r="B927" s="23"/>
      <c r="F927" s="23"/>
    </row>
    <row r="928" spans="2:6" ht="12.75">
      <c r="B928" s="23"/>
      <c r="F928" s="23"/>
    </row>
  </sheetData>
  <sheetProtection/>
  <hyperlinks>
    <hyperlink ref="P12" r:id="rId1" display="http://www.konkoly.hu/cgi-bin/IBVS?111"/>
    <hyperlink ref="P13" r:id="rId2" display="http://www.konkoly.hu/cgi-bin/IBVS?111"/>
    <hyperlink ref="P14" r:id="rId3" display="http://www.konkoly.hu/cgi-bin/IBVS?111"/>
    <hyperlink ref="P15" r:id="rId4" display="http://www.konkoly.hu/cgi-bin/IBVS?530"/>
    <hyperlink ref="P16" r:id="rId5" display="http://www.konkoly.hu/cgi-bin/IBVS?530"/>
    <hyperlink ref="P17" r:id="rId6" display="http://www.konkoly.hu/cgi-bin/IBVS?530"/>
    <hyperlink ref="P18" r:id="rId7" display="http://www.konkoly.hu/cgi-bin/IBVS?530"/>
    <hyperlink ref="P19" r:id="rId8" display="http://www.konkoly.hu/cgi-bin/IBVS?530"/>
    <hyperlink ref="P20" r:id="rId9" display="http://www.konkoly.hu/cgi-bin/IBVS?844"/>
    <hyperlink ref="P139" r:id="rId10" display="http://www.konkoly.hu/cgi-bin/IBVS?1800"/>
    <hyperlink ref="P37" r:id="rId11" display="http://www.konkoly.hu/cgi-bin/IBVS?1379"/>
    <hyperlink ref="P50" r:id="rId12" display="http://www.konkoly.hu/cgi-bin/IBVS?2189"/>
    <hyperlink ref="P51" r:id="rId13" display="http://www.konkoly.hu/cgi-bin/IBVS?2189"/>
    <hyperlink ref="P52" r:id="rId14" display="http://www.konkoly.hu/cgi-bin/IBVS?2189"/>
    <hyperlink ref="P56" r:id="rId15" display="http://www.konkoly.hu/cgi-bin/IBVS?2189"/>
    <hyperlink ref="P57" r:id="rId16" display="http://www.konkoly.hu/cgi-bin/IBVS?2189"/>
    <hyperlink ref="P60" r:id="rId17" display="http://www.konkoly.hu/cgi-bin/IBVS?2545"/>
    <hyperlink ref="P61" r:id="rId18" display="http://www.konkoly.hu/cgi-bin/IBVS?2545"/>
    <hyperlink ref="P62" r:id="rId19" display="http://www.bav-astro.de/sfs/BAVM_link.php?BAVMnr=43"/>
    <hyperlink ref="P65" r:id="rId20" display="http://www.konkoly.hu/cgi-bin/IBVS?4399"/>
    <hyperlink ref="P66" r:id="rId21" display="http://www.konkoly.hu/cgi-bin/IBVS?4399"/>
    <hyperlink ref="P155" r:id="rId22" display="http://www.bav-astro.de/sfs/BAVM_link.php?BAVMnr=122"/>
    <hyperlink ref="P157" r:id="rId23" display="http://www.bav-astro.de/sfs/BAVM_link.php?BAVMnr=154"/>
    <hyperlink ref="P158" r:id="rId24" display="http://www.bav-astro.de/sfs/BAVM_link.php?BAVMnr=154"/>
    <hyperlink ref="P160" r:id="rId25" display="http://vsolj.cetus-net.org/no43.pdf"/>
    <hyperlink ref="P163" r:id="rId26" display="http://vsolj.cetus-net.org/no46.pdf"/>
    <hyperlink ref="P164" r:id="rId27" display="http://www.bav-astro.de/sfs/BAVM_link.php?BAVMnr=203"/>
    <hyperlink ref="P165" r:id="rId28" display="http://vsolj.cetus-net.org/vsoljno51.pdf"/>
    <hyperlink ref="P68" r:id="rId29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