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<sst xmlns="http://schemas.openxmlformats.org/spreadsheetml/2006/main" count="54" uniqueCount="49">
  <si>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</si>
  <si>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</si>
  <si>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</si>
  <si>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</si>
  <si>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</si>
  <si>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</si>
  <si>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</si>
  <si>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</si>
  <si>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</si>
  <si>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</si>
  <si>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</si>
  <si>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</si>
  <si>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</si>
  <si>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</si>
  <si>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</si>
  <si>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</si>
  <si>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</si>
  <si>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</si>
  <si>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</si>
  <si>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</si>
  <si>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</si>
  <si>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</si>
  <si>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</si>
  <si>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</si>
  <si>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</si>
  <si>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</si>
  <si>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</si>
  <si>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</si>
  <si>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</si>
  <si>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</si>
  <si>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</si>
  <si>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</si>
  <si>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</si>
  <si>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</si>
  <si>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</si>
  <si>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</si>
  <si>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</si>
  <si>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</si>
  <si>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</si>
  <si>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</si>
  <si>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</si>
  <si>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CH Hya</t>
  </si>
  <si>
    <t>G6696-0718</t>
  </si>
  <si>
    <t>EW</t>
  </si>
  <si>
    <t>Malkov</t>
  </si>
  <si>
    <t>CH Hya / GSC 6696-0718</t>
  </si>
  <si>
    <t>OEJV 0211</t>
  </si>
  <si>
    <t>II</t>
  </si>
  <si>
    <t>as of 2021-06-08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</si>
</sst>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13" fillId="33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2" fontId="5" fillId="0" borderId="11" xfId="0" applyNumberFormat="1" applyFont="1" applyBorder="1" applyAlignment="1">
      <alignment horizontal="left" vertical="center"/>
    </xf>
    <xf numFmtId="172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 Hya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0853213"/>
        <c:axId val="53461190"/>
      </c:scatterChart>
      <c:valAx>
        <c:axId val="2085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crossBetween val="midCat"/>
        <c:dispUnits/>
      </c:val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">
        <v>45</v>
      </c>
      <c r="F1" s="36" t="s">
        <v>41</v>
      </c>
      <c r="G1" s="30">
        <v>0</v>
      </c>
      <c r="H1" s="31"/>
      <c r="I1" s="37" t="s">
        <v>42</v>
      </c>
      <c r="J1" s="36" t="s">
        <v>41</v>
      </c>
      <c r="K1" s="38">
        <v>12.44063</v>
      </c>
      <c r="L1" s="39">
        <v>-29.1544</v>
      </c>
      <c r="M1" s="40">
        <v>43190.564</v>
      </c>
      <c r="N1" s="40">
        <v>0.346546</v>
      </c>
      <c r="O1" s="32" t="s">
        <v>43</v>
      </c>
      <c r="P1" s="41">
        <v>14.5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5" ht="14.25" thickBot="1" thickTop="1">
      <c r="A4" s="5" t="s">
        <v>0</v>
      </c>
      <c r="C4" s="27">
        <v>43190.564</v>
      </c>
      <c r="D4" s="28">
        <v>0.346546</v>
      </c>
      <c r="E4" s="35" t="s">
        <v>48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43190.564</v>
      </c>
      <c r="D7" s="42" t="s">
        <v>44</v>
      </c>
    </row>
    <row r="8" spans="1:4" ht="12.75">
      <c r="A8" t="s">
        <v>3</v>
      </c>
      <c r="C8" s="8">
        <v>0.346546</v>
      </c>
      <c r="D8" s="42" t="s">
        <v>44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-1.349360674730417E-07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57893.46541706746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0.34654586506393253</v>
      </c>
      <c r="E16" s="14" t="s">
        <v>30</v>
      </c>
      <c r="F16" s="34">
        <f ca="1">NOW()+15018.5+$C$5/24</f>
        <v>59901.69263796296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48223</v>
      </c>
    </row>
    <row r="18" spans="1:6" ht="14.25" thickBot="1" thickTop="1">
      <c r="A18" s="16" t="s">
        <v>5</v>
      </c>
      <c r="B18" s="10"/>
      <c r="C18" s="19">
        <f>+C15</f>
        <v>57893.46541706746</v>
      </c>
      <c r="D18" s="20">
        <f>+C16</f>
        <v>0.34654586506393253</v>
      </c>
      <c r="E18" s="14" t="s">
        <v>36</v>
      </c>
      <c r="F18" s="23">
        <f>ROUND(2*(F16-$C$15)/$C$16,0)/2+F15</f>
        <v>5796</v>
      </c>
    </row>
    <row r="19" spans="5:6" ht="13.5" thickTop="1">
      <c r="E19" s="14" t="s">
        <v>31</v>
      </c>
      <c r="F19" s="18">
        <f>+$C$15+$C$16*F18-15018.5-$C$5/24</f>
        <v>44883.94108431135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44</v>
      </c>
      <c r="C21" s="8">
        <v>43190.564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28172.064</v>
      </c>
    </row>
    <row r="22" spans="1:17" ht="12.75">
      <c r="A22" t="s">
        <v>46</v>
      </c>
      <c r="B22" t="s">
        <v>47</v>
      </c>
      <c r="C22" s="8">
        <v>57893.63869</v>
      </c>
      <c r="D22" s="8">
        <v>0.0003</v>
      </c>
      <c r="E22">
        <f>+(C22-C$7)/C$8</f>
        <v>42427.48347982663</v>
      </c>
      <c r="F22">
        <f>ROUND(2*E22,0)/2</f>
        <v>42427.5</v>
      </c>
      <c r="G22">
        <f>+C22-(C$7+F22*C$8)</f>
        <v>-0.005725000002712477</v>
      </c>
      <c r="K22">
        <f>+G22</f>
        <v>-0.005725000002712477</v>
      </c>
      <c r="O22">
        <f>+C$11+C$12*$F22</f>
        <v>-0.005725000002712477</v>
      </c>
      <c r="Q22" s="2">
        <f>+C22-15018.5</f>
        <v>42875.13869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2022-11-18T03:37:23Z</dcterms:modified>
  <cp:category/>
  <cp:version/>
  <cp:contentType/>
  <cp:contentStatus/>
</cp:coreProperties>
</file>