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55" yWindow="45" windowWidth="8370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<sst xmlns="http://schemas.openxmlformats.org/spreadsheetml/2006/main" count="1045" uniqueCount="348">
  <si>
    <t>GCVS 4 Eph.</t>
  </si>
  <si>
    <t>--- Working ----</t>
  </si>
  <si>
    <t>Epoch =</t>
  </si>
  <si>
    <t>Period =</t>
  </si>
  <si>
    <t>New Period =</t>
  </si>
  <si>
    <t>Source</t>
  </si>
  <si>
    <t>Typ</t>
  </si>
  <si>
    <t>ToM</t>
  </si>
  <si>
    <t>n'</t>
  </si>
  <si>
    <t>n</t>
  </si>
  <si>
    <t>O-C</t>
  </si>
  <si>
    <t>GCVS 4</t>
  </si>
  <si>
    <t>error</t>
  </si>
  <si>
    <t>Date</t>
  </si>
  <si>
    <t>LS Intercept =</t>
  </si>
  <si>
    <t>LS Slope =</t>
  </si>
  <si>
    <t>New epoch =</t>
  </si>
  <si>
    <t>System Type:</t>
  </si>
  <si>
    <t>S6</t>
  </si>
  <si>
    <t>Primary</t>
  </si>
  <si>
    <t>Secondary</t>
  </si>
  <si>
    <t>Misc</t>
  </si>
  <si>
    <t>Prim. Ephem. =</t>
  </si>
  <si>
    <t>Sec. Ephem. =</t>
  </si>
  <si>
    <t>Prim. Fit</t>
  </si>
  <si>
    <t>Sec. Fit</t>
  </si>
  <si>
    <t>S4</t>
  </si>
  <si>
    <t>S5</t>
  </si>
  <si>
    <t>na</t>
  </si>
  <si>
    <t># of data points =</t>
  </si>
  <si>
    <t>Start of Lin fit (row)</t>
  </si>
  <si>
    <t>Start cell (x)</t>
  </si>
  <si>
    <t>Start cell (y)</t>
  </si>
  <si>
    <t>S2</t>
  </si>
  <si>
    <t>S3</t>
  </si>
  <si>
    <t>My time zone &gt;&gt;&gt;&gt;&gt;</t>
  </si>
  <si>
    <t>(PST=8, PDT=MDT=7, MDT=CST=6, etc.)</t>
  </si>
  <si>
    <t>Local time</t>
  </si>
  <si>
    <t>Add cycle</t>
  </si>
  <si>
    <t>JD today</t>
  </si>
  <si>
    <t>Old Cycle</t>
  </si>
  <si>
    <t>New Cycle</t>
  </si>
  <si>
    <t>Next ToM</t>
  </si>
  <si>
    <t>HS Hya / GSC 06069-01131</t>
  </si>
  <si>
    <t>EA/D</t>
  </si>
  <si>
    <t>BBSAG Bull.84</t>
  </si>
  <si>
    <t>II</t>
  </si>
  <si>
    <t>IBVS 6114</t>
  </si>
  <si>
    <t>I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</si>
  <si>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</si>
  <si>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</si>
  <si>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</si>
  <si>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</si>
  <si>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</si>
  <si>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</si>
  <si>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</si>
  <si>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</si>
  <si>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</si>
  <si>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</si>
  <si>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</si>
  <si>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 -0.003 </t>
  </si>
  <si>
    <t>2423081.818 </t>
  </si>
  <si>
    <t> 27.01.1922 07:37 </t>
  </si>
  <si>
    <t> 0.001 </t>
  </si>
  <si>
    <t>P </t>
  </si>
  <si>
    <t> M.Wälder </t>
  </si>
  <si>
    <t> VB 10.108 </t>
  </si>
  <si>
    <t>2425633.812 </t>
  </si>
  <si>
    <t> 22.01.1929 07:29 </t>
  </si>
  <si>
    <t> 0.006 </t>
  </si>
  <si>
    <t>2426040.714 </t>
  </si>
  <si>
    <t> 05.03.1930 05:08 </t>
  </si>
  <si>
    <t>2427870.617 </t>
  </si>
  <si>
    <t> 09.03.1935 02:48 </t>
  </si>
  <si>
    <t> -0.001 </t>
  </si>
  <si>
    <t>2428222.689 </t>
  </si>
  <si>
    <t> 24.02.1936 04:32 </t>
  </si>
  <si>
    <t> 0.046 </t>
  </si>
  <si>
    <t>2428907.919 </t>
  </si>
  <si>
    <t> 09.01.1938 10:03 </t>
  </si>
  <si>
    <t> 0.042 </t>
  </si>
  <si>
    <t>2429721.691 </t>
  </si>
  <si>
    <t> 02.04.1940 04:35 </t>
  </si>
  <si>
    <t> -0.000 </t>
  </si>
  <si>
    <t>2429825.208 </t>
  </si>
  <si>
    <t> 14.07.1940 16:59 </t>
  </si>
  <si>
    <t> 0.026 </t>
  </si>
  <si>
    <t>2429974.922 </t>
  </si>
  <si>
    <t> 11.12.1940 10:07 </t>
  </si>
  <si>
    <t> -0.008 </t>
  </si>
  <si>
    <t>2430018.815 </t>
  </si>
  <si>
    <t> 24.01.1941 07:33 </t>
  </si>
  <si>
    <t> -0.020 </t>
  </si>
  <si>
    <t>2430100.349 </t>
  </si>
  <si>
    <t> 15.04.1941 20:22 </t>
  </si>
  <si>
    <t> -0.024 </t>
  </si>
  <si>
    <t>2430100.383 </t>
  </si>
  <si>
    <t> 15.04.1941 21:11 </t>
  </si>
  <si>
    <t> 0.010 </t>
  </si>
  <si>
    <t>2430111.352 </t>
  </si>
  <si>
    <t> 26.04.1941 20:26 </t>
  </si>
  <si>
    <t> 0.002 </t>
  </si>
  <si>
    <t>2430370.859 </t>
  </si>
  <si>
    <t> 11.01.1942 08:36 </t>
  </si>
  <si>
    <t> -0.002 </t>
  </si>
  <si>
    <t>2430370.877 </t>
  </si>
  <si>
    <t> 11.01.1942 09:02 </t>
  </si>
  <si>
    <t> 0.016 </t>
  </si>
  <si>
    <t>2430375.618 </t>
  </si>
  <si>
    <t> 16.01.1942 02:49 </t>
  </si>
  <si>
    <t> 0.053 </t>
  </si>
  <si>
    <t>2430411.660 </t>
  </si>
  <si>
    <t> 21.02.1942 03:50 </t>
  </si>
  <si>
    <t> 0.030 </t>
  </si>
  <si>
    <t>2430459.455 </t>
  </si>
  <si>
    <t> 09.04.1942 22:55 </t>
  </si>
  <si>
    <t>2430459.489 </t>
  </si>
  <si>
    <t> 09.04.1942 23:44 </t>
  </si>
  <si>
    <t> 0.034 </t>
  </si>
  <si>
    <t>2430462.580 </t>
  </si>
  <si>
    <t> 13.04.1942 01:55 </t>
  </si>
  <si>
    <t> -0.011 </t>
  </si>
  <si>
    <t>2430518.220 </t>
  </si>
  <si>
    <t> 07.06.1942 17:16 </t>
  </si>
  <si>
    <t> -0.037 </t>
  </si>
  <si>
    <t>2430742.454 </t>
  </si>
  <si>
    <t> 17.01.1943 22:53 </t>
  </si>
  <si>
    <t> -0.033 </t>
  </si>
  <si>
    <t>2430823.256 </t>
  </si>
  <si>
    <t> 08.04.1943 18:08 </t>
  </si>
  <si>
    <t> 0.015 </t>
  </si>
  <si>
    <t>2430852.297 </t>
  </si>
  <si>
    <t> 07.05.1943 19:07 </t>
  </si>
  <si>
    <t> 0.047 </t>
  </si>
  <si>
    <t>2430877.339 </t>
  </si>
  <si>
    <t> 01.06.1943 20:08 </t>
  </si>
  <si>
    <t>2430899.275 </t>
  </si>
  <si>
    <t> 23.06.1943 18:36 </t>
  </si>
  <si>
    <t> -0.016 </t>
  </si>
  <si>
    <t>2431056.887 </t>
  </si>
  <si>
    <t> 28.11.1943 09:17 </t>
  </si>
  <si>
    <t> 0.008 </t>
  </si>
  <si>
    <t>2431063.937 </t>
  </si>
  <si>
    <t> 05.12.1943 10:29 </t>
  </si>
  <si>
    <t>2431144.715 </t>
  </si>
  <si>
    <t> 24.02.1944 05:09 </t>
  </si>
  <si>
    <t>2431167.415 </t>
  </si>
  <si>
    <t> 17.03.1944 21:57 </t>
  </si>
  <si>
    <t>2431200.352 </t>
  </si>
  <si>
    <t> 19.04.1944 20:26 </t>
  </si>
  <si>
    <t>2431208.207 </t>
  </si>
  <si>
    <t> 27.04.1944 16:58 </t>
  </si>
  <si>
    <t> 0.012 </t>
  </si>
  <si>
    <t>2431244.269 </t>
  </si>
  <si>
    <t> 02.06.1944 18:27 </t>
  </si>
  <si>
    <t> 0.009 </t>
  </si>
  <si>
    <t>2431492.795 </t>
  </si>
  <si>
    <t> 06.02.1945 07:04 </t>
  </si>
  <si>
    <t> 0.000 </t>
  </si>
  <si>
    <t>2431492.806 </t>
  </si>
  <si>
    <t> 06.02.1945 07:20 </t>
  </si>
  <si>
    <t> 0.011 </t>
  </si>
  <si>
    <t>2431493.540 </t>
  </si>
  <si>
    <t> 07.02.1945 00:57 </t>
  </si>
  <si>
    <t> -0.039 </t>
  </si>
  <si>
    <t>2431529.648 </t>
  </si>
  <si>
    <t> 15.03.1945 03:33 </t>
  </si>
  <si>
    <t> 0.004 </t>
  </si>
  <si>
    <t>2431530.418 </t>
  </si>
  <si>
    <t> 15.03.1945 22:01 </t>
  </si>
  <si>
    <t> -0.010 </t>
  </si>
  <si>
    <t>2431552.380 </t>
  </si>
  <si>
    <t> 06.04.1945 21:07 </t>
  </si>
  <si>
    <t>2431640.210 </t>
  </si>
  <si>
    <t> 03.07.1945 17:02 </t>
  </si>
  <si>
    <t> 0.019 </t>
  </si>
  <si>
    <t>2431848.751 </t>
  </si>
  <si>
    <t> 28.01.1946 06:01 </t>
  </si>
  <si>
    <t>2431886.381 </t>
  </si>
  <si>
    <t> 06.03.1946 21:08 </t>
  </si>
  <si>
    <t>2431904.421 </t>
  </si>
  <si>
    <t> 24.03.1946 22:06 </t>
  </si>
  <si>
    <t>2431910.644 </t>
  </si>
  <si>
    <t> 31.03.1946 03:27 </t>
  </si>
  <si>
    <t> -0.034 </t>
  </si>
  <si>
    <t>2431910.658 </t>
  </si>
  <si>
    <t> 31.03.1946 03:47 </t>
  </si>
  <si>
    <t>2432003.225 </t>
  </si>
  <si>
    <t> 01.07.1946 17:24 </t>
  </si>
  <si>
    <t> 0.033 </t>
  </si>
  <si>
    <t>2432204.748 </t>
  </si>
  <si>
    <t> 19.01.1947 05:57 </t>
  </si>
  <si>
    <t> 0.062 </t>
  </si>
  <si>
    <t>2432229.785 </t>
  </si>
  <si>
    <t> 13.02.1947 06:50 </t>
  </si>
  <si>
    <t>2432240.732 </t>
  </si>
  <si>
    <t> 24.02.1947 05:34 </t>
  </si>
  <si>
    <t> -0.019 </t>
  </si>
  <si>
    <t>2432286.238 </t>
  </si>
  <si>
    <t> 10.04.1947 17:42 </t>
  </si>
  <si>
    <t> 0.014 </t>
  </si>
  <si>
    <t>2432300.312 </t>
  </si>
  <si>
    <t> 24.04.1947 19:29 </t>
  </si>
  <si>
    <t>2432322.273 </t>
  </si>
  <si>
    <t> 16.05.1947 18:33 </t>
  </si>
  <si>
    <t>2432322.307 </t>
  </si>
  <si>
    <t> 16.05.1947 19:22 </t>
  </si>
  <si>
    <t> 0.018 </t>
  </si>
  <si>
    <t>2432590.437 </t>
  </si>
  <si>
    <t> 08.02.1948 22:29 </t>
  </si>
  <si>
    <t> 0.013 </t>
  </si>
  <si>
    <t>2432596.684 </t>
  </si>
  <si>
    <t> 15.02.1948 04:24 </t>
  </si>
  <si>
    <t> -0.012 </t>
  </si>
  <si>
    <t>2432641.399 </t>
  </si>
  <si>
    <t> 30.03.1948 21:34 </t>
  </si>
  <si>
    <t>2432648.421 </t>
  </si>
  <si>
    <t> 06.04.1948 22:06 </t>
  </si>
  <si>
    <t> -0.021 </t>
  </si>
  <si>
    <t>2432649.223 </t>
  </si>
  <si>
    <t> 07.04.1948 17:21 </t>
  </si>
  <si>
    <t>2432649.257 </t>
  </si>
  <si>
    <t> 07.04.1948 18:10 </t>
  </si>
  <si>
    <t> 0.031 </t>
  </si>
  <si>
    <t>2432681.373 </t>
  </si>
  <si>
    <t> 09.05.1948 20:57 </t>
  </si>
  <si>
    <t>2432885.998 </t>
  </si>
  <si>
    <t> 30.11.1948 11:57 </t>
  </si>
  <si>
    <t>2432975.383 </t>
  </si>
  <si>
    <t> 27.02.1949 21:11 </t>
  </si>
  <si>
    <t> 0.005 </t>
  </si>
  <si>
    <t>2433081.220 </t>
  </si>
  <si>
    <t> 13.06.1949 17:16 </t>
  </si>
  <si>
    <t>2433092.229 </t>
  </si>
  <si>
    <t> 24.06.1949 17:29 </t>
  </si>
  <si>
    <t>2433250.565 </t>
  </si>
  <si>
    <t> 30.11.1949 01:33 </t>
  </si>
  <si>
    <t> -0.005 </t>
  </si>
  <si>
    <t>2433362.683 </t>
  </si>
  <si>
    <t> 22.03.1950 04:23 </t>
  </si>
  <si>
    <t>2434066.753 </t>
  </si>
  <si>
    <t> 24.02.1952 06:04 </t>
  </si>
  <si>
    <t> 0.017 </t>
  </si>
  <si>
    <t>2434359.969 </t>
  </si>
  <si>
    <t> 13.12.1952 11:15 </t>
  </si>
  <si>
    <t>2434427.385 </t>
  </si>
  <si>
    <t> 18.02.1953 21:14 </t>
  </si>
  <si>
    <t>2434449.321 </t>
  </si>
  <si>
    <t> 12.03.1953 19:42 </t>
  </si>
  <si>
    <t> -0.017 </t>
  </si>
  <si>
    <t>2438442.441 </t>
  </si>
  <si>
    <t> 16.02.1964 22:35 </t>
  </si>
  <si>
    <t> 0.084 </t>
  </si>
  <si>
    <t>2438471.360 </t>
  </si>
  <si>
    <t> 16.03.1964 20:38 </t>
  </si>
  <si>
    <t> -0.006 </t>
  </si>
  <si>
    <t> W.Strohmeier </t>
  </si>
  <si>
    <t>IBVS 107 </t>
  </si>
  <si>
    <t>2438475.331 </t>
  </si>
  <si>
    <t> 20.03.1964 19:56 </t>
  </si>
  <si>
    <t> 0.045 </t>
  </si>
  <si>
    <t>2438493.275 </t>
  </si>
  <si>
    <t> 07.04.1964 18:36 </t>
  </si>
  <si>
    <t> -0.043 </t>
  </si>
  <si>
    <t>2438519.209 </t>
  </si>
  <si>
    <t> 03.05.1964 17:00 </t>
  </si>
  <si>
    <t>2438530.204 </t>
  </si>
  <si>
    <t> 14.05.1964 16:53 </t>
  </si>
  <si>
    <t> 0.037 </t>
  </si>
  <si>
    <t>2438823.392 </t>
  </si>
  <si>
    <t> 03.03.1965 21:24 </t>
  </si>
  <si>
    <t>2439197.344 </t>
  </si>
  <si>
    <t> 12.03.1966 20:15 </t>
  </si>
  <si>
    <t> -0.025 </t>
  </si>
  <si>
    <t>2440715.257 </t>
  </si>
  <si>
    <t> 08.05.1970 18:10 </t>
  </si>
  <si>
    <t> 0.023 </t>
  </si>
  <si>
    <t>2441012.402 </t>
  </si>
  <si>
    <t> 01.03.1971 21:38 </t>
  </si>
  <si>
    <t> 0.024 </t>
  </si>
  <si>
    <t>2441373.8115 </t>
  </si>
  <si>
    <t> 26.02.1972 07:28 </t>
  </si>
  <si>
    <t> 0.0001 </t>
  </si>
  <si>
    <t>E </t>
  </si>
  <si>
    <t>?</t>
  </si>
  <si>
    <t> K.Gyldenkerne </t>
  </si>
  <si>
    <t> AAP 42.303 </t>
  </si>
  <si>
    <t>2441374.5954 </t>
  </si>
  <si>
    <t> 27.02.1972 02:17 </t>
  </si>
  <si>
    <t> 0.0000 </t>
  </si>
  <si>
    <t>2441377.7314 </t>
  </si>
  <si>
    <t> 01.03.1972 05:33 </t>
  </si>
  <si>
    <t> -0.0001 </t>
  </si>
  <si>
    <t>2441381.6517 </t>
  </si>
  <si>
    <t> 05.03.1972 03:38 </t>
  </si>
  <si>
    <t>2441384.7878 </t>
  </si>
  <si>
    <t> 08.03.1972 06:54 </t>
  </si>
  <si>
    <t>2441388.7079 </t>
  </si>
  <si>
    <t> 12.03.1972 04:59 </t>
  </si>
  <si>
    <t>2441394.962 </t>
  </si>
  <si>
    <t> 18.03.1972 11:05 </t>
  </si>
  <si>
    <t> -0.018 </t>
  </si>
  <si>
    <t>2446923.295 </t>
  </si>
  <si>
    <t> 07.05.1987 19:04 </t>
  </si>
  <si>
    <t> -5.305 </t>
  </si>
  <si>
    <t>V </t>
  </si>
  <si>
    <t> G.Mavrofridis </t>
  </si>
  <si>
    <t> BBS 84 </t>
  </si>
  <si>
    <t>2450186.978 </t>
  </si>
  <si>
    <t> 13.04.1996 11:28 </t>
  </si>
  <si>
    <t> -4.718 </t>
  </si>
  <si>
    <t>C </t>
  </si>
  <si>
    <t> K.Nagai </t>
  </si>
  <si>
    <t>VSB 47 </t>
  </si>
  <si>
    <t>2450923.98 </t>
  </si>
  <si>
    <t> 20.04.1998 11:31 </t>
  </si>
  <si>
    <t> -4.70 </t>
  </si>
  <si>
    <t>2453820.1331 </t>
  </si>
  <si>
    <t> 25.03.2006 15:11 </t>
  </si>
  <si>
    <t> -4.7158 </t>
  </si>
  <si>
    <t> K.Nagai et al. </t>
  </si>
  <si>
    <t>VSB 45 </t>
  </si>
  <si>
    <t>2453824.0550 </t>
  </si>
  <si>
    <t> 29.03.2006 13:19 </t>
  </si>
  <si>
    <t> -4.7140 </t>
  </si>
  <si>
    <t>2453842.0919 </t>
  </si>
  <si>
    <t> 16.04.2006 14:12 </t>
  </si>
  <si>
    <t> -4.7096 </t>
  </si>
  <si>
    <t>2454147.0778 </t>
  </si>
  <si>
    <t> 15.02.2007 13:52 </t>
  </si>
  <si>
    <t> -4.7078 </t>
  </si>
  <si>
    <t>Ic</t>
  </si>
  <si>
    <t>VSB 46 </t>
  </si>
  <si>
    <t>2454444.2200 </t>
  </si>
  <si>
    <t> 09.12.2007 17:16 </t>
  </si>
  <si>
    <t> S.Kiyota </t>
  </si>
  <si>
    <t>2454451.2692 </t>
  </si>
  <si>
    <t> 16.12.2007 18:27 </t>
  </si>
  <si>
    <t> -4.7166 </t>
  </si>
  <si>
    <t>2456356.45155 </t>
  </si>
  <si>
    <t> 04.03.2013 22:50 </t>
  </si>
  <si>
    <t> -4.70527 </t>
  </si>
  <si>
    <t> R.Uhlar </t>
  </si>
  <si>
    <t>IBVS 6114 </t>
  </si>
  <si>
    <t>2456730.426 </t>
  </si>
  <si>
    <t> 13.03.2014 22:13 </t>
  </si>
  <si>
    <t> -4.709 </t>
  </si>
  <si>
    <t>R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</si>
</sst>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name val="Arial Unicode MS"/>
      <family val="0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22" fontId="9" fillId="0" borderId="0" xfId="0" applyNumberFormat="1" applyFont="1" applyAlignment="1">
      <alignment vertical="top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5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5" fillId="33" borderId="18" xfId="54" applyFill="1" applyBorder="1" applyAlignment="1" applyProtection="1">
      <alignment horizontal="right" vertical="top" wrapText="1"/>
      <protection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6" fillId="0" borderId="0" xfId="0" applyNumberFormat="1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HS Hya - Prim. O-C Diagr.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25"/>
          <c:y val="0.10425"/>
          <c:w val="0.88725"/>
          <c:h val="0.76375"/>
        </c:manualLayout>
      </c:layout>
      <c:scatterChart>
        <c:scatterStyle val="lineMarker"/>
        <c:varyColors val="0"/>
        <c:ser>
          <c:idx val="6"/>
          <c:order val="0"/>
          <c:tx>
            <c:strRef>
              <c:f>A!$R$20</c:f>
              <c:strCache>
                <c:ptCount val="1"/>
                <c:pt idx="0">
                  <c:v>Primary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A!$R$21:$R$921</c:f>
              <c:numCache/>
            </c:numRef>
          </c:yVal>
          <c:smooth val="0"/>
        </c:ser>
        <c:ser>
          <c:idx val="7"/>
          <c:order val="1"/>
          <c:tx>
            <c:strRef>
              <c:f>A!$O$20</c:f>
              <c:strCache>
                <c:ptCount val="1"/>
                <c:pt idx="0">
                  <c:v>Prim. Fit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A!$F$21:$F$921</c:f>
              <c:numCache/>
            </c:numRef>
          </c:xVal>
          <c:yVal>
            <c:numRef>
              <c:f>A!$O$21:$O$921</c:f>
              <c:numCache/>
            </c:numRef>
          </c:yVal>
          <c:smooth val="0"/>
        </c:ser>
        <c:axId val="14975733"/>
        <c:axId val="563870"/>
      </c:scatterChart>
      <c:valAx>
        <c:axId val="14975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870"/>
        <c:crosses val="autoZero"/>
        <c:crossBetween val="midCat"/>
        <c:dispUnits/>
      </c:valAx>
      <c:valAx>
        <c:axId val="563870"/>
        <c:scaling>
          <c:orientation val="minMax"/>
          <c:max val="0.06"/>
          <c:min val="-0.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7573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005"/>
          <c:y val="0.931"/>
          <c:w val="0.311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HS Hya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0425"/>
          <c:w val="0.90675"/>
          <c:h val="0.76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A!$D$21:$D$494</c:f>
                <c:numCache>
                  <c:ptCount val="47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NaN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0.00144</c:v>
                  </c:pt>
                  <c:pt idx="97">
                    <c:v>0.00439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</c:numCache>
              </c:numRef>
            </c:plus>
            <c:minus>
              <c:numRef>
                <c:f>A!$D$21:$D$494</c:f>
                <c:numCache>
                  <c:ptCount val="47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NaN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0.00144</c:v>
                  </c:pt>
                  <c:pt idx="97">
                    <c:v>0.00439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</c:numCache>
              </c:numRef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A!$F$21:$F$921</c:f>
              <c:numCache/>
            </c:numRef>
          </c:xVal>
          <c:yVal>
            <c:numRef>
              <c:f>A!$H$21:$H$921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A!$D$21:$D$21</c:f>
                <c:numCach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A!$D$21:$D$21</c:f>
                <c:numCache>
                  <c:ptCount val="1"/>
                  <c:pt idx="0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A!$F$21:$F$921</c:f>
              <c:numCache/>
            </c:numRef>
          </c:xVal>
          <c:yVal>
            <c:numRef>
              <c:f>A!$I$21:$I$921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A!$D$21:$D$21</c:f>
                <c:numCach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A!$D$21:$D$21</c:f>
                <c:numCache>
                  <c:ptCount val="1"/>
                  <c:pt idx="0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A!$F$21:$F$921</c:f>
              <c:numCache/>
            </c:numRef>
          </c:xVal>
          <c:yVal>
            <c:numRef>
              <c:f>A!$J$21:$J$921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A!$K$21:$K$921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A!$L$21:$L$921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A!$M$21:$M$921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A!$N$21:$N$921</c:f>
              <c:numCache/>
            </c:numRef>
          </c:yVal>
          <c:smooth val="0"/>
        </c:ser>
        <c:axId val="5074831"/>
        <c:axId val="45673480"/>
      </c:scatterChart>
      <c:valAx>
        <c:axId val="5074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73480"/>
        <c:crosses val="autoZero"/>
        <c:crossBetween val="midCat"/>
        <c:dispUnits/>
      </c:valAx>
      <c:valAx>
        <c:axId val="45673480"/>
        <c:scaling>
          <c:orientation val="minMax"/>
          <c:max val="0.06"/>
          <c:min val="-0.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483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025"/>
          <c:y val="0.93125"/>
          <c:w val="0.384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HS Hya - Sec.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10375"/>
          <c:w val="0.8885"/>
          <c:h val="0.7645"/>
        </c:manualLayout>
      </c:layout>
      <c:scatterChart>
        <c:scatterStyle val="lineMarker"/>
        <c:varyColors val="0"/>
        <c:ser>
          <c:idx val="6"/>
          <c:order val="0"/>
          <c:tx>
            <c:strRef>
              <c:f>A!$S$20</c:f>
              <c:strCache>
                <c:ptCount val="1"/>
                <c:pt idx="0">
                  <c:v>Secondary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A!$S$21:$S$921</c:f>
              <c:numCache/>
            </c:numRef>
          </c:yVal>
          <c:smooth val="0"/>
        </c:ser>
        <c:ser>
          <c:idx val="7"/>
          <c:order val="1"/>
          <c:tx>
            <c:strRef>
              <c:f>A!$P$20</c:f>
              <c:strCache>
                <c:ptCount val="1"/>
                <c:pt idx="0">
                  <c:v>Sec. Fit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A!$F$21:$F$921</c:f>
              <c:numCache/>
            </c:numRef>
          </c:xVal>
          <c:yVal>
            <c:numRef>
              <c:f>A!$P$21:$P$921</c:f>
              <c:numCache/>
            </c:numRef>
          </c:yVal>
          <c:smooth val="0"/>
        </c:ser>
        <c:axId val="8408137"/>
        <c:axId val="8564370"/>
      </c:scatterChart>
      <c:valAx>
        <c:axId val="8408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64370"/>
        <c:crosses val="autoZero"/>
        <c:crossBetween val="midCat"/>
        <c:dispUnits/>
      </c:valAx>
      <c:valAx>
        <c:axId val="8564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0813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25"/>
          <c:y val="0.93125"/>
          <c:w val="0.339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14</xdr:col>
      <xdr:colOff>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4200525" y="0"/>
        <a:ext cx="45815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257175</xdr:colOff>
      <xdr:row>0</xdr:row>
      <xdr:rowOff>0</xdr:rowOff>
    </xdr:from>
    <xdr:to>
      <xdr:col>29</xdr:col>
      <xdr:colOff>676275</xdr:colOff>
      <xdr:row>18</xdr:row>
      <xdr:rowOff>47625</xdr:rowOff>
    </xdr:to>
    <xdr:graphicFrame>
      <xdr:nvGraphicFramePr>
        <xdr:cNvPr id="2" name="Chart 2"/>
        <xdr:cNvGraphicFramePr/>
      </xdr:nvGraphicFramePr>
      <xdr:xfrm>
        <a:off x="13487400" y="0"/>
        <a:ext cx="59055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19050</xdr:colOff>
      <xdr:row>0</xdr:row>
      <xdr:rowOff>0</xdr:rowOff>
    </xdr:from>
    <xdr:to>
      <xdr:col>21</xdr:col>
      <xdr:colOff>238125</xdr:colOff>
      <xdr:row>18</xdr:row>
      <xdr:rowOff>47625</xdr:rowOff>
    </xdr:to>
    <xdr:graphicFrame>
      <xdr:nvGraphicFramePr>
        <xdr:cNvPr id="3" name="Chart 3"/>
        <xdr:cNvGraphicFramePr/>
      </xdr:nvGraphicFramePr>
      <xdr:xfrm>
        <a:off x="8801100" y="0"/>
        <a:ext cx="4667250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107" TargetMode="External" /><Relationship Id="rId2" Type="http://schemas.openxmlformats.org/officeDocument/2006/relationships/hyperlink" Target="http://www.konkoly.hu/cgi-bin/IBVS?107" TargetMode="External" /><Relationship Id="rId3" Type="http://schemas.openxmlformats.org/officeDocument/2006/relationships/hyperlink" Target="http://www.konkoly.hu/cgi-bin/IBVS?107" TargetMode="External" /><Relationship Id="rId4" Type="http://schemas.openxmlformats.org/officeDocument/2006/relationships/hyperlink" Target="http://www.konkoly.hu/cgi-bin/IBVS?107" TargetMode="External" /><Relationship Id="rId5" Type="http://schemas.openxmlformats.org/officeDocument/2006/relationships/hyperlink" Target="http://www.konkoly.hu/cgi-bin/IBVS?107" TargetMode="External" /><Relationship Id="rId6" Type="http://schemas.openxmlformats.org/officeDocument/2006/relationships/hyperlink" Target="http://vsolj.cetus-net.org/no47.pdf" TargetMode="External" /><Relationship Id="rId7" Type="http://schemas.openxmlformats.org/officeDocument/2006/relationships/hyperlink" Target="http://vsolj.cetus-net.org/no47.pdf" TargetMode="External" /><Relationship Id="rId8" Type="http://schemas.openxmlformats.org/officeDocument/2006/relationships/hyperlink" Target="http://vsolj.cetus-net.org/no45.pdf" TargetMode="External" /><Relationship Id="rId9" Type="http://schemas.openxmlformats.org/officeDocument/2006/relationships/hyperlink" Target="http://vsolj.cetus-net.org/no45.pdf" TargetMode="External" /><Relationship Id="rId10" Type="http://schemas.openxmlformats.org/officeDocument/2006/relationships/hyperlink" Target="http://vsolj.cetus-net.org/no45.pdf" TargetMode="External" /><Relationship Id="rId11" Type="http://schemas.openxmlformats.org/officeDocument/2006/relationships/hyperlink" Target="http://vsolj.cetus-net.org/no46.pdf" TargetMode="External" /><Relationship Id="rId12" Type="http://schemas.openxmlformats.org/officeDocument/2006/relationships/hyperlink" Target="http://vsolj.cetus-net.org/no46.pdf" TargetMode="External" /><Relationship Id="rId13" Type="http://schemas.openxmlformats.org/officeDocument/2006/relationships/hyperlink" Target="http://vsolj.cetus-net.org/no46.pdf" TargetMode="External" /><Relationship Id="rId14" Type="http://schemas.openxmlformats.org/officeDocument/2006/relationships/hyperlink" Target="http://www.konkoly.hu/cgi-bin/IBVS?6114" TargetMode="External" /><Relationship Id="rId15" Type="http://schemas.openxmlformats.org/officeDocument/2006/relationships/hyperlink" Target="http://www.konkoly.hu/cgi-bin/IBVS?611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6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0.421875" style="0" customWidth="1"/>
    <col min="4" max="4" width="8.28125" style="0" customWidth="1"/>
    <col min="5" max="5" width="9.421875" style="0" customWidth="1"/>
    <col min="6" max="6" width="16.28125" style="0" customWidth="1"/>
    <col min="7" max="7" width="9.0039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43</v>
      </c>
    </row>
    <row r="2" spans="1:2" ht="12.75">
      <c r="A2" t="s">
        <v>17</v>
      </c>
      <c r="B2" s="28" t="s">
        <v>44</v>
      </c>
    </row>
    <row r="3" ht="13.5" thickBot="1"/>
    <row r="4" spans="1:4" ht="14.25" thickBot="1" thickTop="1">
      <c r="A4" s="6" t="s">
        <v>0</v>
      </c>
      <c r="C4" s="3">
        <v>41374.5954</v>
      </c>
      <c r="D4" s="4">
        <v>1.568042</v>
      </c>
    </row>
    <row r="5" spans="1:4" ht="13.5" thickTop="1">
      <c r="A5" s="21" t="s">
        <v>35</v>
      </c>
      <c r="B5" s="15"/>
      <c r="C5" s="22">
        <v>-9.5</v>
      </c>
      <c r="D5" s="15" t="s">
        <v>36</v>
      </c>
    </row>
    <row r="6" ht="12.75">
      <c r="A6" s="6" t="s">
        <v>1</v>
      </c>
    </row>
    <row r="7" spans="1:3" ht="12.75">
      <c r="A7" t="s">
        <v>2</v>
      </c>
      <c r="C7">
        <f>+C4</f>
        <v>41374.5954</v>
      </c>
    </row>
    <row r="8" spans="1:3" ht="12.75">
      <c r="A8" t="s">
        <v>3</v>
      </c>
      <c r="C8">
        <f>D4</f>
        <v>1.568042</v>
      </c>
    </row>
    <row r="9" spans="1:4" ht="12.75">
      <c r="A9" s="13" t="s">
        <v>30</v>
      </c>
      <c r="B9" s="13"/>
      <c r="C9" s="14">
        <v>21</v>
      </c>
      <c r="D9" s="14">
        <v>21</v>
      </c>
    </row>
    <row r="10" spans="1:4" ht="13.5" thickBot="1">
      <c r="A10" s="15"/>
      <c r="B10" s="15"/>
      <c r="C10" s="5" t="s">
        <v>19</v>
      </c>
      <c r="D10" s="5" t="s">
        <v>20</v>
      </c>
    </row>
    <row r="11" spans="1:6" ht="12.75">
      <c r="A11" s="15" t="s">
        <v>14</v>
      </c>
      <c r="B11" s="15"/>
      <c r="C11" s="16">
        <f ca="1">INTERCEPT(INDIRECT(C14):R$935,INDIRECT(C13):$F$935)</f>
        <v>0.004736819393453745</v>
      </c>
      <c r="D11" s="16">
        <f ca="1">INTERCEPT(INDIRECT(D14):S$935,INDIRECT(D13):$F$935)</f>
        <v>0.007745901978504955</v>
      </c>
      <c r="E11" s="13" t="s">
        <v>38</v>
      </c>
      <c r="F11">
        <v>1</v>
      </c>
    </row>
    <row r="12" spans="1:6" ht="12.75">
      <c r="A12" s="15" t="s">
        <v>15</v>
      </c>
      <c r="B12" s="15"/>
      <c r="C12" s="16">
        <f ca="1">SLOPE(INDIRECT(C14):R$935,INDIRECT(C13):$F$935)</f>
        <v>-2.2343901031650763E-07</v>
      </c>
      <c r="D12" s="16">
        <f ca="1">SLOPE(INDIRECT(D14):S$935,INDIRECT(D13):$F$935)</f>
        <v>2.99775284990568E-07</v>
      </c>
      <c r="E12" s="13" t="s">
        <v>39</v>
      </c>
      <c r="F12" s="23">
        <f ca="1">NOW()+15018.5+$C$5/24</f>
        <v>59901.707819560186</v>
      </c>
    </row>
    <row r="13" spans="1:6" ht="12.75">
      <c r="A13" s="13" t="s">
        <v>31</v>
      </c>
      <c r="B13" s="13"/>
      <c r="C13" s="14" t="str">
        <f>"F"&amp;C9</f>
        <v>F21</v>
      </c>
      <c r="D13" s="14" t="str">
        <f>"F"&amp;D9</f>
        <v>F21</v>
      </c>
      <c r="E13" s="13" t="s">
        <v>40</v>
      </c>
      <c r="F13" s="23">
        <f>ROUND(2*(F12-$C$7)/$C$8,0)/2+F11</f>
        <v>11816.5</v>
      </c>
    </row>
    <row r="14" spans="1:6" ht="12.75">
      <c r="A14" s="13" t="s">
        <v>32</v>
      </c>
      <c r="B14" s="13"/>
      <c r="C14" s="14" t="str">
        <f>"R"&amp;C9</f>
        <v>R21</v>
      </c>
      <c r="D14" s="14" t="str">
        <f>"S"&amp;D9</f>
        <v>S21</v>
      </c>
      <c r="E14" s="13" t="s">
        <v>41</v>
      </c>
      <c r="F14" s="24">
        <f>ROUND(2*(F12-$C$15)/$C$16,0)/2+F11</f>
        <v>2023.5</v>
      </c>
    </row>
    <row r="15" spans="1:6" ht="12.75">
      <c r="A15" s="17" t="s">
        <v>16</v>
      </c>
      <c r="B15" s="15"/>
      <c r="C15" s="18">
        <f>($C7+C11)+($C8+C12)*INT(MAX($F21:$F3533))</f>
        <v>56730.433254681164</v>
      </c>
      <c r="D15" s="18">
        <f>($C7+D11)+($C8+D12)*INT(MAX($F21:$F3533))</f>
        <v>56730.44138760134</v>
      </c>
      <c r="E15" s="13" t="s">
        <v>42</v>
      </c>
      <c r="F15" s="25">
        <f>+$C$15+$C$16*F14-15018.5-$C$5/24</f>
        <v>44885.261622885664</v>
      </c>
    </row>
    <row r="16" spans="1:6" ht="12.75">
      <c r="A16" s="19" t="s">
        <v>4</v>
      </c>
      <c r="B16" s="15"/>
      <c r="C16" s="20">
        <f>+$C8+C12</f>
        <v>1.5680417765609895</v>
      </c>
      <c r="D16" s="16">
        <f>+$C8+D12</f>
        <v>1.568042299775285</v>
      </c>
      <c r="E16" s="26"/>
      <c r="F16" s="26" t="s">
        <v>37</v>
      </c>
    </row>
    <row r="17" spans="1:3" ht="13.5" thickBot="1">
      <c r="A17" s="12" t="s">
        <v>29</v>
      </c>
      <c r="C17">
        <f>COUNT(C21:C1247)</f>
        <v>98</v>
      </c>
    </row>
    <row r="18" spans="1:5" ht="14.25" thickBot="1" thickTop="1">
      <c r="A18" s="6" t="s">
        <v>22</v>
      </c>
      <c r="C18" s="3">
        <f>+C15</f>
        <v>56730.433254681164</v>
      </c>
      <c r="D18" s="4">
        <f>+C16</f>
        <v>1.5680417765609895</v>
      </c>
      <c r="E18" s="27">
        <f>R19</f>
        <v>51</v>
      </c>
    </row>
    <row r="19" spans="1:19" ht="14.25" thickBot="1" thickTop="1">
      <c r="A19" s="6" t="s">
        <v>23</v>
      </c>
      <c r="C19" s="3">
        <f>+D15</f>
        <v>56730.44138760134</v>
      </c>
      <c r="D19" s="4">
        <f>+D16</f>
        <v>1.568042299775285</v>
      </c>
      <c r="E19" s="27">
        <f>S19</f>
        <v>47</v>
      </c>
      <c r="R19">
        <f>COUNT(R21:R322)</f>
        <v>51</v>
      </c>
      <c r="S19">
        <f>COUNT(S21:S322)</f>
        <v>47</v>
      </c>
    </row>
    <row r="20" spans="1:19" ht="14.25" thickBot="1" thickTop="1">
      <c r="A20" s="5" t="s">
        <v>5</v>
      </c>
      <c r="B20" s="5" t="s">
        <v>6</v>
      </c>
      <c r="C20" s="5" t="s">
        <v>7</v>
      </c>
      <c r="D20" s="5" t="s">
        <v>12</v>
      </c>
      <c r="E20" s="5" t="s">
        <v>8</v>
      </c>
      <c r="F20" s="5" t="s">
        <v>9</v>
      </c>
      <c r="G20" s="5" t="s">
        <v>10</v>
      </c>
      <c r="H20" s="8" t="s">
        <v>11</v>
      </c>
      <c r="I20" s="8" t="s">
        <v>33</v>
      </c>
      <c r="J20" s="8" t="s">
        <v>34</v>
      </c>
      <c r="K20" s="8" t="s">
        <v>26</v>
      </c>
      <c r="L20" s="8" t="s">
        <v>27</v>
      </c>
      <c r="M20" s="8" t="s">
        <v>18</v>
      </c>
      <c r="N20" s="8" t="s">
        <v>21</v>
      </c>
      <c r="O20" s="8" t="s">
        <v>24</v>
      </c>
      <c r="P20" s="7" t="s">
        <v>25</v>
      </c>
      <c r="Q20" s="5" t="s">
        <v>13</v>
      </c>
      <c r="R20" s="9" t="s">
        <v>19</v>
      </c>
      <c r="S20" s="9" t="s">
        <v>20</v>
      </c>
    </row>
    <row r="21" spans="1:18" ht="12.75">
      <c r="A21" s="45" t="s">
        <v>66</v>
      </c>
      <c r="B21" s="49" t="s">
        <v>48</v>
      </c>
      <c r="C21" s="46">
        <v>23081.818</v>
      </c>
      <c r="D21" s="46" t="s">
        <v>59</v>
      </c>
      <c r="E21">
        <f aca="true" t="shared" si="0" ref="E21:E52">+(C21-C$7)/C$8</f>
        <v>-11665.999635213853</v>
      </c>
      <c r="F21">
        <f aca="true" t="shared" si="1" ref="F21:F52">ROUND(2*E21,0)/2</f>
        <v>-11666</v>
      </c>
      <c r="G21">
        <f aca="true" t="shared" si="2" ref="G21:G52">+C21-(C$7+F21*C$8)</f>
        <v>0.0005720000008295756</v>
      </c>
      <c r="H21">
        <f aca="true" t="shared" si="3" ref="H21:H52">+G21</f>
        <v>0.0005720000008295756</v>
      </c>
      <c r="O21">
        <f aca="true" t="shared" si="4" ref="O21:O52">+C$11+C$12*$F21</f>
        <v>0.007343458887806123</v>
      </c>
      <c r="P21">
        <f aca="true" t="shared" si="5" ref="P21:P52">+D$11+D$12*$F21</f>
        <v>0.0042487235038049884</v>
      </c>
      <c r="Q21" s="2">
        <f aca="true" t="shared" si="6" ref="Q21:Q52">+C21-15018.5</f>
        <v>8063.317999999999</v>
      </c>
      <c r="R21">
        <f>G21</f>
        <v>0.0005720000008295756</v>
      </c>
    </row>
    <row r="22" spans="1:19" ht="12.75">
      <c r="A22" s="45" t="s">
        <v>66</v>
      </c>
      <c r="B22" s="49" t="s">
        <v>46</v>
      </c>
      <c r="C22" s="46">
        <v>25633.812</v>
      </c>
      <c r="D22" s="46" t="s">
        <v>59</v>
      </c>
      <c r="E22">
        <f t="shared" si="0"/>
        <v>-10038.496035182729</v>
      </c>
      <c r="F22">
        <f t="shared" si="1"/>
        <v>-10038.5</v>
      </c>
      <c r="G22">
        <f t="shared" si="2"/>
        <v>0.006217000001925044</v>
      </c>
      <c r="H22">
        <f t="shared" si="3"/>
        <v>0.006217000001925044</v>
      </c>
      <c r="O22">
        <f t="shared" si="4"/>
        <v>0.006979811898516007</v>
      </c>
      <c r="P22">
        <f t="shared" si="5"/>
        <v>0.0047366077801271386</v>
      </c>
      <c r="Q22" s="2">
        <f t="shared" si="6"/>
        <v>10615.312000000002</v>
      </c>
      <c r="S22">
        <f>G22</f>
        <v>0.006217000001925044</v>
      </c>
    </row>
    <row r="23" spans="1:18" ht="12.75">
      <c r="A23" s="46" t="s">
        <v>66</v>
      </c>
      <c r="B23" s="49" t="s">
        <v>48</v>
      </c>
      <c r="C23" s="46">
        <v>26040.714</v>
      </c>
      <c r="D23" s="46" t="s">
        <v>59</v>
      </c>
      <c r="E23">
        <f t="shared" si="0"/>
        <v>-9778.99915946129</v>
      </c>
      <c r="F23">
        <f t="shared" si="1"/>
        <v>-9779</v>
      </c>
      <c r="G23">
        <f t="shared" si="2"/>
        <v>0.0013180000023567118</v>
      </c>
      <c r="H23">
        <f t="shared" si="3"/>
        <v>0.0013180000023567118</v>
      </c>
      <c r="O23">
        <f t="shared" si="4"/>
        <v>0.006921829475338873</v>
      </c>
      <c r="P23">
        <f t="shared" si="5"/>
        <v>0.004814399466582191</v>
      </c>
      <c r="Q23" s="2">
        <f t="shared" si="6"/>
        <v>11022.214</v>
      </c>
      <c r="R23">
        <f>G23</f>
        <v>0.0013180000023567118</v>
      </c>
    </row>
    <row r="24" spans="1:18" ht="12.75">
      <c r="A24" s="46" t="s">
        <v>66</v>
      </c>
      <c r="B24" s="49" t="s">
        <v>48</v>
      </c>
      <c r="C24" s="46">
        <v>27870.617</v>
      </c>
      <c r="D24" s="46" t="s">
        <v>59</v>
      </c>
      <c r="E24">
        <f t="shared" si="0"/>
        <v>-8612.000443865662</v>
      </c>
      <c r="F24">
        <f t="shared" si="1"/>
        <v>-8612</v>
      </c>
      <c r="G24">
        <f t="shared" si="2"/>
        <v>-0.0006960000027902424</v>
      </c>
      <c r="H24">
        <f t="shared" si="3"/>
        <v>-0.0006960000027902424</v>
      </c>
      <c r="O24">
        <f t="shared" si="4"/>
        <v>0.006661076150299509</v>
      </c>
      <c r="P24">
        <f t="shared" si="5"/>
        <v>0.005164237224166183</v>
      </c>
      <c r="Q24" s="2">
        <f t="shared" si="6"/>
        <v>12852.116999999998</v>
      </c>
      <c r="R24">
        <f>G24</f>
        <v>-0.0006960000027902424</v>
      </c>
    </row>
    <row r="25" spans="1:19" ht="12.75">
      <c r="A25" s="47" t="s">
        <v>66</v>
      </c>
      <c r="B25" s="50" t="s">
        <v>46</v>
      </c>
      <c r="C25" s="48">
        <v>28222.689</v>
      </c>
      <c r="D25" s="48" t="s">
        <v>59</v>
      </c>
      <c r="E25">
        <f t="shared" si="0"/>
        <v>-8387.470743768343</v>
      </c>
      <c r="F25">
        <f t="shared" si="1"/>
        <v>-8387.5</v>
      </c>
      <c r="G25">
        <f t="shared" si="2"/>
        <v>0.04587499999979627</v>
      </c>
      <c r="H25">
        <f t="shared" si="3"/>
        <v>0.04587499999979627</v>
      </c>
      <c r="O25">
        <f t="shared" si="4"/>
        <v>0.006610914092483453</v>
      </c>
      <c r="P25">
        <f t="shared" si="5"/>
        <v>0.005231536775646566</v>
      </c>
      <c r="Q25" s="2">
        <f t="shared" si="6"/>
        <v>13204.188999999998</v>
      </c>
      <c r="S25">
        <f>G25</f>
        <v>0.04587499999979627</v>
      </c>
    </row>
    <row r="26" spans="1:19" ht="12.75">
      <c r="A26" s="45" t="s">
        <v>66</v>
      </c>
      <c r="B26" s="49" t="s">
        <v>46</v>
      </c>
      <c r="C26" s="46">
        <v>28907.919</v>
      </c>
      <c r="D26" s="46" t="s">
        <v>59</v>
      </c>
      <c r="E26">
        <f t="shared" si="0"/>
        <v>-7950.473520479679</v>
      </c>
      <c r="F26">
        <f t="shared" si="1"/>
        <v>-7950.5</v>
      </c>
      <c r="G26">
        <f t="shared" si="2"/>
        <v>0.04152100000283099</v>
      </c>
      <c r="H26">
        <f t="shared" si="3"/>
        <v>0.04152100000283099</v>
      </c>
      <c r="O26">
        <f t="shared" si="4"/>
        <v>0.006513271244975138</v>
      </c>
      <c r="P26">
        <f t="shared" si="5"/>
        <v>0.005362538575187445</v>
      </c>
      <c r="Q26" s="2">
        <f t="shared" si="6"/>
        <v>13889.419000000002</v>
      </c>
      <c r="S26">
        <f>G26</f>
        <v>0.04152100000283099</v>
      </c>
    </row>
    <row r="27" spans="1:19" ht="12.75">
      <c r="A27" s="47" t="s">
        <v>66</v>
      </c>
      <c r="B27" s="50" t="s">
        <v>46</v>
      </c>
      <c r="C27" s="46">
        <v>29721.691</v>
      </c>
      <c r="D27" s="46" t="s">
        <v>59</v>
      </c>
      <c r="E27">
        <f t="shared" si="0"/>
        <v>-7431.5001766534315</v>
      </c>
      <c r="F27">
        <f t="shared" si="1"/>
        <v>-7431.5</v>
      </c>
      <c r="G27">
        <f t="shared" si="2"/>
        <v>-0.0002769999991869554</v>
      </c>
      <c r="H27">
        <f t="shared" si="3"/>
        <v>-0.0002769999991869554</v>
      </c>
      <c r="O27">
        <f t="shared" si="4"/>
        <v>0.006397306398620872</v>
      </c>
      <c r="P27">
        <f t="shared" si="5"/>
        <v>0.005518121948097549</v>
      </c>
      <c r="Q27" s="2">
        <f t="shared" si="6"/>
        <v>14703.190999999999</v>
      </c>
      <c r="S27">
        <f>G27</f>
        <v>-0.0002769999991869554</v>
      </c>
    </row>
    <row r="28" spans="1:19" ht="12.75">
      <c r="A28" s="47" t="s">
        <v>66</v>
      </c>
      <c r="B28" s="50" t="s">
        <v>46</v>
      </c>
      <c r="C28" s="46">
        <v>29825.208</v>
      </c>
      <c r="D28" s="46" t="s">
        <v>59</v>
      </c>
      <c r="E28">
        <f t="shared" si="0"/>
        <v>-7365.483450060649</v>
      </c>
      <c r="F28">
        <f t="shared" si="1"/>
        <v>-7365.5</v>
      </c>
      <c r="G28">
        <f t="shared" si="2"/>
        <v>0.02595099999962258</v>
      </c>
      <c r="H28">
        <f t="shared" si="3"/>
        <v>0.02595099999962258</v>
      </c>
      <c r="O28">
        <f t="shared" si="4"/>
        <v>0.0063825594239399815</v>
      </c>
      <c r="P28">
        <f t="shared" si="5"/>
        <v>0.005537907116906927</v>
      </c>
      <c r="Q28" s="2">
        <f t="shared" si="6"/>
        <v>14806.707999999999</v>
      </c>
      <c r="S28">
        <f>G28</f>
        <v>0.02595099999962258</v>
      </c>
    </row>
    <row r="29" spans="1:18" ht="12.75">
      <c r="A29" s="47" t="s">
        <v>66</v>
      </c>
      <c r="B29" s="49" t="s">
        <v>48</v>
      </c>
      <c r="C29" s="46">
        <v>29974.922</v>
      </c>
      <c r="D29" s="46" t="s">
        <v>59</v>
      </c>
      <c r="E29">
        <f t="shared" si="0"/>
        <v>-7270.0051401684395</v>
      </c>
      <c r="F29">
        <f t="shared" si="1"/>
        <v>-7270</v>
      </c>
      <c r="G29">
        <f t="shared" si="2"/>
        <v>-0.008060000000114087</v>
      </c>
      <c r="H29">
        <f t="shared" si="3"/>
        <v>-0.008060000000114087</v>
      </c>
      <c r="O29">
        <f t="shared" si="4"/>
        <v>0.006361220998454755</v>
      </c>
      <c r="P29">
        <f t="shared" si="5"/>
        <v>0.005566535656623526</v>
      </c>
      <c r="Q29" s="2">
        <f t="shared" si="6"/>
        <v>14956.421999999999</v>
      </c>
      <c r="R29">
        <f>G29</f>
        <v>-0.008060000000114087</v>
      </c>
    </row>
    <row r="30" spans="1:18" ht="12.75">
      <c r="A30" s="47" t="s">
        <v>66</v>
      </c>
      <c r="B30" s="49" t="s">
        <v>48</v>
      </c>
      <c r="C30" s="46">
        <v>30018.815</v>
      </c>
      <c r="D30" s="46" t="s">
        <v>59</v>
      </c>
      <c r="E30">
        <f t="shared" si="0"/>
        <v>-7242.012905266568</v>
      </c>
      <c r="F30">
        <f t="shared" si="1"/>
        <v>-7242</v>
      </c>
      <c r="G30">
        <f t="shared" si="2"/>
        <v>-0.020236000000295462</v>
      </c>
      <c r="H30">
        <f t="shared" si="3"/>
        <v>-0.020236000000295462</v>
      </c>
      <c r="O30">
        <f t="shared" si="4"/>
        <v>0.006354964706165893</v>
      </c>
      <c r="P30">
        <f t="shared" si="5"/>
        <v>0.005574929364603262</v>
      </c>
      <c r="Q30" s="2">
        <f t="shared" si="6"/>
        <v>15000.314999999999</v>
      </c>
      <c r="R30">
        <f>G30</f>
        <v>-0.020236000000295462</v>
      </c>
    </row>
    <row r="31" spans="1:18" ht="12.75">
      <c r="A31" s="47" t="s">
        <v>66</v>
      </c>
      <c r="B31" s="49" t="s">
        <v>48</v>
      </c>
      <c r="C31" s="46">
        <v>30100.349</v>
      </c>
      <c r="D31" s="46" t="s">
        <v>59</v>
      </c>
      <c r="E31">
        <f t="shared" si="0"/>
        <v>-7190.015573562443</v>
      </c>
      <c r="F31">
        <f t="shared" si="1"/>
        <v>-7190</v>
      </c>
      <c r="G31">
        <f t="shared" si="2"/>
        <v>-0.02441999999791733</v>
      </c>
      <c r="H31">
        <f t="shared" si="3"/>
        <v>-0.02441999999791733</v>
      </c>
      <c r="O31">
        <f t="shared" si="4"/>
        <v>0.006343345877629435</v>
      </c>
      <c r="P31">
        <f t="shared" si="5"/>
        <v>0.005590517679422771</v>
      </c>
      <c r="Q31" s="2">
        <f t="shared" si="6"/>
        <v>15081.848999999998</v>
      </c>
      <c r="R31">
        <f>G31</f>
        <v>-0.02441999999791733</v>
      </c>
    </row>
    <row r="32" spans="1:18" ht="12.75">
      <c r="A32" s="46" t="s">
        <v>66</v>
      </c>
      <c r="B32" s="49" t="s">
        <v>48</v>
      </c>
      <c r="C32" s="46">
        <v>30100.383</v>
      </c>
      <c r="D32" s="46" t="s">
        <v>59</v>
      </c>
      <c r="E32">
        <f t="shared" si="0"/>
        <v>-7189.993890469769</v>
      </c>
      <c r="F32">
        <f t="shared" si="1"/>
        <v>-7190</v>
      </c>
      <c r="G32">
        <f t="shared" si="2"/>
        <v>0.009580000005371403</v>
      </c>
      <c r="H32">
        <f t="shared" si="3"/>
        <v>0.009580000005371403</v>
      </c>
      <c r="O32">
        <f t="shared" si="4"/>
        <v>0.006343345877629435</v>
      </c>
      <c r="P32">
        <f t="shared" si="5"/>
        <v>0.005590517679422771</v>
      </c>
      <c r="Q32" s="2">
        <f t="shared" si="6"/>
        <v>15081.883000000002</v>
      </c>
      <c r="R32">
        <f>G32</f>
        <v>0.009580000005371403</v>
      </c>
    </row>
    <row r="33" spans="1:18" ht="12.75">
      <c r="A33" s="46" t="s">
        <v>66</v>
      </c>
      <c r="B33" s="49" t="s">
        <v>48</v>
      </c>
      <c r="C33" s="46">
        <v>30111.352</v>
      </c>
      <c r="D33" s="46" t="s">
        <v>59</v>
      </c>
      <c r="E33">
        <f t="shared" si="0"/>
        <v>-7182.998542130887</v>
      </c>
      <c r="F33">
        <f t="shared" si="1"/>
        <v>-7183</v>
      </c>
      <c r="G33">
        <f t="shared" si="2"/>
        <v>0.002286000002641231</v>
      </c>
      <c r="H33">
        <f t="shared" si="3"/>
        <v>0.002286000002641231</v>
      </c>
      <c r="O33">
        <f t="shared" si="4"/>
        <v>0.006341781804557219</v>
      </c>
      <c r="P33">
        <f t="shared" si="5"/>
        <v>0.005592616106417705</v>
      </c>
      <c r="Q33" s="2">
        <f t="shared" si="6"/>
        <v>15092.851999999999</v>
      </c>
      <c r="R33">
        <f>G33</f>
        <v>0.002286000002641231</v>
      </c>
    </row>
    <row r="34" spans="1:19" ht="12.75">
      <c r="A34" s="46" t="s">
        <v>66</v>
      </c>
      <c r="B34" s="49" t="s">
        <v>46</v>
      </c>
      <c r="C34" s="46">
        <v>30370.859</v>
      </c>
      <c r="D34" s="46" t="s">
        <v>59</v>
      </c>
      <c r="E34">
        <f t="shared" si="0"/>
        <v>-7017.501061833802</v>
      </c>
      <c r="F34">
        <f t="shared" si="1"/>
        <v>-7017.5</v>
      </c>
      <c r="G34">
        <f t="shared" si="2"/>
        <v>-0.0016649999997753184</v>
      </c>
      <c r="H34">
        <f t="shared" si="3"/>
        <v>-0.0016649999997753184</v>
      </c>
      <c r="O34">
        <f t="shared" si="4"/>
        <v>0.006304802648349837</v>
      </c>
      <c r="P34">
        <f t="shared" si="5"/>
        <v>0.005642228916083644</v>
      </c>
      <c r="Q34" s="2">
        <f t="shared" si="6"/>
        <v>15352.359</v>
      </c>
      <c r="S34">
        <f>G34</f>
        <v>-0.0016649999997753184</v>
      </c>
    </row>
    <row r="35" spans="1:19" ht="12.75">
      <c r="A35" s="46" t="s">
        <v>66</v>
      </c>
      <c r="B35" s="49" t="s">
        <v>46</v>
      </c>
      <c r="C35" s="46">
        <v>30370.877</v>
      </c>
      <c r="D35" s="46" t="s">
        <v>59</v>
      </c>
      <c r="E35">
        <f t="shared" si="0"/>
        <v>-7017.489582549446</v>
      </c>
      <c r="F35">
        <f t="shared" si="1"/>
        <v>-7017.5</v>
      </c>
      <c r="G35">
        <f t="shared" si="2"/>
        <v>0.016335000000253785</v>
      </c>
      <c r="H35">
        <f t="shared" si="3"/>
        <v>0.016335000000253785</v>
      </c>
      <c r="O35">
        <f t="shared" si="4"/>
        <v>0.006304802648349837</v>
      </c>
      <c r="P35">
        <f t="shared" si="5"/>
        <v>0.005642228916083644</v>
      </c>
      <c r="Q35" s="2">
        <f t="shared" si="6"/>
        <v>15352.377</v>
      </c>
      <c r="S35">
        <f>G35</f>
        <v>0.016335000000253785</v>
      </c>
    </row>
    <row r="36" spans="1:19" ht="12.75">
      <c r="A36" s="46" t="s">
        <v>66</v>
      </c>
      <c r="B36" s="49" t="s">
        <v>46</v>
      </c>
      <c r="C36" s="46">
        <v>30375.618</v>
      </c>
      <c r="D36" s="46" t="s">
        <v>59</v>
      </c>
      <c r="E36">
        <f t="shared" si="0"/>
        <v>-7014.466066597706</v>
      </c>
      <c r="F36">
        <f t="shared" si="1"/>
        <v>-7014.5</v>
      </c>
      <c r="G36">
        <f t="shared" si="2"/>
        <v>0.05320900000151596</v>
      </c>
      <c r="H36">
        <f t="shared" si="3"/>
        <v>0.05320900000151596</v>
      </c>
      <c r="O36">
        <f t="shared" si="4"/>
        <v>0.006304132331318888</v>
      </c>
      <c r="P36">
        <f t="shared" si="5"/>
        <v>0.005643128241938616</v>
      </c>
      <c r="Q36" s="2">
        <f t="shared" si="6"/>
        <v>15357.117999999999</v>
      </c>
      <c r="S36">
        <f>G36</f>
        <v>0.05320900000151596</v>
      </c>
    </row>
    <row r="37" spans="1:19" ht="12.75">
      <c r="A37" s="46" t="s">
        <v>66</v>
      </c>
      <c r="B37" s="49" t="s">
        <v>46</v>
      </c>
      <c r="C37" s="46">
        <v>30411.66</v>
      </c>
      <c r="D37" s="46" t="s">
        <v>59</v>
      </c>
      <c r="E37">
        <f t="shared" si="0"/>
        <v>-6991.480712889067</v>
      </c>
      <c r="F37">
        <f t="shared" si="1"/>
        <v>-6991.5</v>
      </c>
      <c r="G37">
        <f t="shared" si="2"/>
        <v>0.0302430000010645</v>
      </c>
      <c r="H37">
        <f t="shared" si="3"/>
        <v>0.0302430000010645</v>
      </c>
      <c r="O37">
        <f t="shared" si="4"/>
        <v>0.006298993234081608</v>
      </c>
      <c r="P37">
        <f t="shared" si="5"/>
        <v>0.005650023073493399</v>
      </c>
      <c r="Q37" s="2">
        <f t="shared" si="6"/>
        <v>15393.16</v>
      </c>
      <c r="S37">
        <f>G37</f>
        <v>0.0302430000010645</v>
      </c>
    </row>
    <row r="38" spans="1:18" ht="12.75">
      <c r="A38" s="46" t="s">
        <v>66</v>
      </c>
      <c r="B38" s="49" t="s">
        <v>48</v>
      </c>
      <c r="C38" s="46">
        <v>30459.455</v>
      </c>
      <c r="D38" s="46" t="s">
        <v>59</v>
      </c>
      <c r="E38">
        <f t="shared" si="0"/>
        <v>-6961.000024234043</v>
      </c>
      <c r="F38">
        <f t="shared" si="1"/>
        <v>-6961</v>
      </c>
      <c r="G38">
        <f t="shared" si="2"/>
        <v>-3.7999998312443495E-05</v>
      </c>
      <c r="H38">
        <f t="shared" si="3"/>
        <v>-3.7999998312443495E-05</v>
      </c>
      <c r="O38">
        <f t="shared" si="4"/>
        <v>0.006292178344266954</v>
      </c>
      <c r="P38">
        <f t="shared" si="5"/>
        <v>0.005659166219685612</v>
      </c>
      <c r="Q38" s="2">
        <f t="shared" si="6"/>
        <v>15440.955000000002</v>
      </c>
      <c r="R38">
        <f>G38</f>
        <v>-3.7999998312443495E-05</v>
      </c>
    </row>
    <row r="39" spans="1:18" ht="12.75">
      <c r="A39" s="46" t="s">
        <v>66</v>
      </c>
      <c r="B39" s="49" t="s">
        <v>48</v>
      </c>
      <c r="C39" s="46">
        <v>30459.489</v>
      </c>
      <c r="D39" s="46" t="s">
        <v>59</v>
      </c>
      <c r="E39">
        <f t="shared" si="0"/>
        <v>-6960.978341141371</v>
      </c>
      <c r="F39">
        <f t="shared" si="1"/>
        <v>-6961</v>
      </c>
      <c r="G39">
        <f t="shared" si="2"/>
        <v>0.03396200000133831</v>
      </c>
      <c r="H39">
        <f t="shared" si="3"/>
        <v>0.03396200000133831</v>
      </c>
      <c r="O39">
        <f t="shared" si="4"/>
        <v>0.006292178344266954</v>
      </c>
      <c r="P39">
        <f t="shared" si="5"/>
        <v>0.005659166219685612</v>
      </c>
      <c r="Q39" s="2">
        <f t="shared" si="6"/>
        <v>15440.989000000001</v>
      </c>
      <c r="R39">
        <f>G39</f>
        <v>0.03396200000133831</v>
      </c>
    </row>
    <row r="40" spans="1:18" ht="12.75">
      <c r="A40" s="46" t="s">
        <v>66</v>
      </c>
      <c r="B40" s="49" t="s">
        <v>48</v>
      </c>
      <c r="C40" s="46">
        <v>30462.58</v>
      </c>
      <c r="D40" s="46" t="s">
        <v>59</v>
      </c>
      <c r="E40">
        <f t="shared" si="0"/>
        <v>-6959.007092922254</v>
      </c>
      <c r="F40">
        <f t="shared" si="1"/>
        <v>-6959</v>
      </c>
      <c r="G40">
        <f t="shared" si="2"/>
        <v>-0.011121999996248633</v>
      </c>
      <c r="H40">
        <f t="shared" si="3"/>
        <v>-0.011121999996248633</v>
      </c>
      <c r="O40">
        <f t="shared" si="4"/>
        <v>0.006291731466246321</v>
      </c>
      <c r="P40">
        <f t="shared" si="5"/>
        <v>0.005659765770255593</v>
      </c>
      <c r="Q40" s="2">
        <f t="shared" si="6"/>
        <v>15444.080000000002</v>
      </c>
      <c r="R40">
        <f>G40</f>
        <v>-0.011121999996248633</v>
      </c>
    </row>
    <row r="41" spans="1:19" ht="12.75">
      <c r="A41" s="46" t="s">
        <v>66</v>
      </c>
      <c r="B41" s="49" t="s">
        <v>46</v>
      </c>
      <c r="C41" s="46">
        <v>30518.22</v>
      </c>
      <c r="D41" s="46" t="s">
        <v>59</v>
      </c>
      <c r="E41">
        <f t="shared" si="0"/>
        <v>-6923.523349502117</v>
      </c>
      <c r="F41">
        <f t="shared" si="1"/>
        <v>-6923.5</v>
      </c>
      <c r="G41">
        <f t="shared" si="2"/>
        <v>-0.036612999996577855</v>
      </c>
      <c r="H41">
        <f t="shared" si="3"/>
        <v>-0.036612999996577855</v>
      </c>
      <c r="O41">
        <f t="shared" si="4"/>
        <v>0.006283799381380085</v>
      </c>
      <c r="P41">
        <f t="shared" si="5"/>
        <v>0.005670407792872758</v>
      </c>
      <c r="Q41" s="2">
        <f t="shared" si="6"/>
        <v>15499.720000000001</v>
      </c>
      <c r="S41">
        <f>G41</f>
        <v>-0.036612999996577855</v>
      </c>
    </row>
    <row r="42" spans="1:19" ht="12.75">
      <c r="A42" s="46" t="s">
        <v>66</v>
      </c>
      <c r="B42" s="49" t="s">
        <v>46</v>
      </c>
      <c r="C42" s="46">
        <v>30742.454</v>
      </c>
      <c r="D42" s="46" t="s">
        <v>59</v>
      </c>
      <c r="E42">
        <f t="shared" si="0"/>
        <v>-6780.520802376465</v>
      </c>
      <c r="F42">
        <f t="shared" si="1"/>
        <v>-6780.5</v>
      </c>
      <c r="G42">
        <f t="shared" si="2"/>
        <v>-0.03261899999779416</v>
      </c>
      <c r="H42">
        <f t="shared" si="3"/>
        <v>-0.03261899999779416</v>
      </c>
      <c r="O42">
        <f t="shared" si="4"/>
        <v>0.006251847602904825</v>
      </c>
      <c r="P42">
        <f t="shared" si="5"/>
        <v>0.005713275658626409</v>
      </c>
      <c r="Q42" s="2">
        <f t="shared" si="6"/>
        <v>15723.954000000002</v>
      </c>
      <c r="S42">
        <f>G42</f>
        <v>-0.03261899999779416</v>
      </c>
    </row>
    <row r="43" spans="1:18" ht="12.75">
      <c r="A43" s="46" t="s">
        <v>66</v>
      </c>
      <c r="B43" s="49" t="s">
        <v>48</v>
      </c>
      <c r="C43" s="46">
        <v>30823.256</v>
      </c>
      <c r="D43" s="46" t="s">
        <v>59</v>
      </c>
      <c r="E43">
        <f t="shared" si="0"/>
        <v>-6728.990294902814</v>
      </c>
      <c r="F43">
        <f t="shared" si="1"/>
        <v>-6729</v>
      </c>
      <c r="G43">
        <f t="shared" si="2"/>
        <v>0.015218000000459142</v>
      </c>
      <c r="H43">
        <f t="shared" si="3"/>
        <v>0.015218000000459142</v>
      </c>
      <c r="O43">
        <f t="shared" si="4"/>
        <v>0.006240340493873525</v>
      </c>
      <c r="P43">
        <f t="shared" si="5"/>
        <v>0.005728714085803423</v>
      </c>
      <c r="Q43" s="2">
        <f t="shared" si="6"/>
        <v>15804.756000000001</v>
      </c>
      <c r="R43">
        <f>G43</f>
        <v>0.015218000000459142</v>
      </c>
    </row>
    <row r="44" spans="1:19" ht="12.75">
      <c r="A44" s="46" t="s">
        <v>66</v>
      </c>
      <c r="B44" s="49" t="s">
        <v>46</v>
      </c>
      <c r="C44" s="46">
        <v>30852.297</v>
      </c>
      <c r="D44" s="46" t="s">
        <v>59</v>
      </c>
      <c r="E44">
        <f t="shared" si="0"/>
        <v>-6710.469745070604</v>
      </c>
      <c r="F44">
        <f t="shared" si="1"/>
        <v>-6710.5</v>
      </c>
      <c r="G44">
        <f t="shared" si="2"/>
        <v>0.04744100000243634</v>
      </c>
      <c r="H44">
        <f t="shared" si="3"/>
        <v>0.04744100000243634</v>
      </c>
      <c r="O44">
        <f t="shared" si="4"/>
        <v>0.006236206872182669</v>
      </c>
      <c r="P44">
        <f t="shared" si="5"/>
        <v>0.005734259928575749</v>
      </c>
      <c r="Q44" s="2">
        <f t="shared" si="6"/>
        <v>15833.796999999999</v>
      </c>
      <c r="S44">
        <f>G44</f>
        <v>0.04744100000243634</v>
      </c>
    </row>
    <row r="45" spans="1:19" ht="12.75">
      <c r="A45" s="46" t="s">
        <v>66</v>
      </c>
      <c r="B45" s="49" t="s">
        <v>46</v>
      </c>
      <c r="C45" s="46">
        <v>30877.339</v>
      </c>
      <c r="D45" s="46" t="s">
        <v>59</v>
      </c>
      <c r="E45">
        <f t="shared" si="0"/>
        <v>-6694.499509579462</v>
      </c>
      <c r="F45">
        <f t="shared" si="1"/>
        <v>-6694.5</v>
      </c>
      <c r="G45">
        <f t="shared" si="2"/>
        <v>0.000769000002037501</v>
      </c>
      <c r="H45">
        <f t="shared" si="3"/>
        <v>0.000769000002037501</v>
      </c>
      <c r="O45">
        <f t="shared" si="4"/>
        <v>0.0062326318480176056</v>
      </c>
      <c r="P45">
        <f t="shared" si="5"/>
        <v>0.005739056333135598</v>
      </c>
      <c r="Q45" s="2">
        <f t="shared" si="6"/>
        <v>15858.839</v>
      </c>
      <c r="S45">
        <f>G45</f>
        <v>0.000769000002037501</v>
      </c>
    </row>
    <row r="46" spans="1:19" ht="12.75">
      <c r="A46" s="46" t="s">
        <v>66</v>
      </c>
      <c r="B46" s="49" t="s">
        <v>46</v>
      </c>
      <c r="C46" s="46">
        <v>30899.275</v>
      </c>
      <c r="D46" s="46" t="s">
        <v>59</v>
      </c>
      <c r="E46">
        <f t="shared" si="0"/>
        <v>-6680.510088377733</v>
      </c>
      <c r="F46">
        <f t="shared" si="1"/>
        <v>-6680.5</v>
      </c>
      <c r="G46">
        <f t="shared" si="2"/>
        <v>-0.01581899999655434</v>
      </c>
      <c r="H46">
        <f t="shared" si="3"/>
        <v>-0.01581899999655434</v>
      </c>
      <c r="O46">
        <f t="shared" si="4"/>
        <v>0.006229503701873174</v>
      </c>
      <c r="P46">
        <f t="shared" si="5"/>
        <v>0.0057432531871254655</v>
      </c>
      <c r="Q46" s="2">
        <f t="shared" si="6"/>
        <v>15880.775000000001</v>
      </c>
      <c r="S46">
        <f>G46</f>
        <v>-0.01581899999655434</v>
      </c>
    </row>
    <row r="47" spans="1:18" ht="12.75">
      <c r="A47" s="46" t="s">
        <v>66</v>
      </c>
      <c r="B47" s="49" t="s">
        <v>48</v>
      </c>
      <c r="C47" s="46">
        <v>31056.887</v>
      </c>
      <c r="D47" s="46" t="s">
        <v>59</v>
      </c>
      <c r="E47">
        <f t="shared" si="0"/>
        <v>-6579.994923605363</v>
      </c>
      <c r="F47">
        <f t="shared" si="1"/>
        <v>-6580</v>
      </c>
      <c r="G47">
        <f t="shared" si="2"/>
        <v>0.00795999999900232</v>
      </c>
      <c r="H47">
        <f t="shared" si="3"/>
        <v>0.00795999999900232</v>
      </c>
      <c r="O47">
        <f t="shared" si="4"/>
        <v>0.006207048081336365</v>
      </c>
      <c r="P47">
        <f t="shared" si="5"/>
        <v>0.005773380603267018</v>
      </c>
      <c r="Q47" s="2">
        <f t="shared" si="6"/>
        <v>16038.386999999999</v>
      </c>
      <c r="R47">
        <f>G47</f>
        <v>0.00795999999900232</v>
      </c>
    </row>
    <row r="48" spans="1:19" ht="12.75">
      <c r="A48" s="46" t="s">
        <v>66</v>
      </c>
      <c r="B48" s="49" t="s">
        <v>46</v>
      </c>
      <c r="C48" s="46">
        <v>31063.937</v>
      </c>
      <c r="D48" s="46" t="s">
        <v>59</v>
      </c>
      <c r="E48">
        <f t="shared" si="0"/>
        <v>-6575.498870565965</v>
      </c>
      <c r="F48">
        <f t="shared" si="1"/>
        <v>-6575.5</v>
      </c>
      <c r="G48">
        <f t="shared" si="2"/>
        <v>0.0017710000029182993</v>
      </c>
      <c r="H48">
        <f t="shared" si="3"/>
        <v>0.0017710000029182993</v>
      </c>
      <c r="O48">
        <f t="shared" si="4"/>
        <v>0.006206042605789941</v>
      </c>
      <c r="P48">
        <f t="shared" si="5"/>
        <v>0.005774729592049475</v>
      </c>
      <c r="Q48" s="2">
        <f t="shared" si="6"/>
        <v>16045.437000000002</v>
      </c>
      <c r="S48">
        <f>G48</f>
        <v>0.0017710000029182993</v>
      </c>
    </row>
    <row r="49" spans="1:18" ht="12.75">
      <c r="A49" s="46" t="s">
        <v>66</v>
      </c>
      <c r="B49" s="49" t="s">
        <v>48</v>
      </c>
      <c r="C49" s="46">
        <v>31144.715</v>
      </c>
      <c r="D49" s="46" t="s">
        <v>59</v>
      </c>
      <c r="E49">
        <f t="shared" si="0"/>
        <v>-6523.983668804789</v>
      </c>
      <c r="F49">
        <f t="shared" si="1"/>
        <v>-6524</v>
      </c>
      <c r="G49">
        <f t="shared" si="2"/>
        <v>0.02560799999992014</v>
      </c>
      <c r="H49">
        <f t="shared" si="3"/>
        <v>0.02560799999992014</v>
      </c>
      <c r="O49">
        <f t="shared" si="4"/>
        <v>0.0061945354967586404</v>
      </c>
      <c r="P49">
        <f t="shared" si="5"/>
        <v>0.00579016801922649</v>
      </c>
      <c r="Q49" s="2">
        <f t="shared" si="6"/>
        <v>16126.215</v>
      </c>
      <c r="R49">
        <f>G49</f>
        <v>0.02560799999992014</v>
      </c>
    </row>
    <row r="50" spans="1:19" ht="12.75">
      <c r="A50" s="46" t="s">
        <v>66</v>
      </c>
      <c r="B50" s="49" t="s">
        <v>46</v>
      </c>
      <c r="C50" s="46">
        <v>31167.415</v>
      </c>
      <c r="D50" s="46" t="s">
        <v>59</v>
      </c>
      <c r="E50">
        <f t="shared" si="0"/>
        <v>-6509.507015755954</v>
      </c>
      <c r="F50">
        <f t="shared" si="1"/>
        <v>-6509.5</v>
      </c>
      <c r="G50">
        <f t="shared" si="2"/>
        <v>-0.011000999998941552</v>
      </c>
      <c r="H50">
        <f t="shared" si="3"/>
        <v>-0.011000999998941552</v>
      </c>
      <c r="O50">
        <f t="shared" si="4"/>
        <v>0.006191295631109052</v>
      </c>
      <c r="P50">
        <f t="shared" si="5"/>
        <v>0.005794514760858853</v>
      </c>
      <c r="Q50" s="2">
        <f t="shared" si="6"/>
        <v>16148.915</v>
      </c>
      <c r="S50">
        <f>G50</f>
        <v>-0.011000999998941552</v>
      </c>
    </row>
    <row r="51" spans="1:19" ht="12.75">
      <c r="A51" s="46" t="s">
        <v>66</v>
      </c>
      <c r="B51" s="49" t="s">
        <v>46</v>
      </c>
      <c r="C51" s="46">
        <v>31200.352</v>
      </c>
      <c r="D51" s="46" t="s">
        <v>59</v>
      </c>
      <c r="E51">
        <f t="shared" si="0"/>
        <v>-6488.5018385987105</v>
      </c>
      <c r="F51">
        <f t="shared" si="1"/>
        <v>-6488.5</v>
      </c>
      <c r="G51">
        <f t="shared" si="2"/>
        <v>-0.002883000001020264</v>
      </c>
      <c r="H51">
        <f t="shared" si="3"/>
        <v>-0.002883000001020264</v>
      </c>
      <c r="O51">
        <f t="shared" si="4"/>
        <v>0.0061866034118924045</v>
      </c>
      <c r="P51">
        <f t="shared" si="5"/>
        <v>0.005800810041843655</v>
      </c>
      <c r="Q51" s="2">
        <f t="shared" si="6"/>
        <v>16181.851999999999</v>
      </c>
      <c r="S51">
        <f>G51</f>
        <v>-0.002883000001020264</v>
      </c>
    </row>
    <row r="52" spans="1:19" ht="12.75">
      <c r="A52" s="46" t="s">
        <v>66</v>
      </c>
      <c r="B52" s="49" t="s">
        <v>46</v>
      </c>
      <c r="C52" s="46">
        <v>31208.207</v>
      </c>
      <c r="D52" s="46" t="s">
        <v>59</v>
      </c>
      <c r="E52">
        <f t="shared" si="0"/>
        <v>-6483.492406453399</v>
      </c>
      <c r="F52">
        <f t="shared" si="1"/>
        <v>-6483.5</v>
      </c>
      <c r="G52">
        <f t="shared" si="2"/>
        <v>0.011907000000064727</v>
      </c>
      <c r="H52">
        <f t="shared" si="3"/>
        <v>0.011907000000064727</v>
      </c>
      <c r="O52">
        <f t="shared" si="4"/>
        <v>0.006185486216840822</v>
      </c>
      <c r="P52">
        <f t="shared" si="5"/>
        <v>0.005802308918268608</v>
      </c>
      <c r="Q52" s="2">
        <f t="shared" si="6"/>
        <v>16189.706999999999</v>
      </c>
      <c r="S52">
        <f>G52</f>
        <v>0.011907000000064727</v>
      </c>
    </row>
    <row r="53" spans="1:19" ht="12.75">
      <c r="A53" s="46" t="s">
        <v>66</v>
      </c>
      <c r="B53" s="49" t="s">
        <v>46</v>
      </c>
      <c r="C53" s="46">
        <v>31244.269</v>
      </c>
      <c r="D53" s="46" t="s">
        <v>59</v>
      </c>
      <c r="E53">
        <f aca="true" t="shared" si="7" ref="E53:E84">+(C53-C$7)/C$8</f>
        <v>-6460.4942979843645</v>
      </c>
      <c r="F53">
        <f aca="true" t="shared" si="8" ref="F53:F84">ROUND(2*E53,0)/2</f>
        <v>-6460.5</v>
      </c>
      <c r="G53">
        <f aca="true" t="shared" si="9" ref="G53:G84">+C53-(C$7+F53*C$8)</f>
        <v>0.008941000000049826</v>
      </c>
      <c r="H53">
        <f aca="true" t="shared" si="10" ref="H53:H84">+G53</f>
        <v>0.008941000000049826</v>
      </c>
      <c r="O53">
        <f aca="true" t="shared" si="11" ref="O53:O84">+C$11+C$12*$F53</f>
        <v>0.0061803471196035424</v>
      </c>
      <c r="P53">
        <f aca="true" t="shared" si="12" ref="P53:P84">+D$11+D$12*$F53</f>
        <v>0.005809203749823391</v>
      </c>
      <c r="Q53" s="2">
        <f aca="true" t="shared" si="13" ref="Q53:Q84">+C53-15018.5</f>
        <v>16225.769</v>
      </c>
      <c r="S53">
        <f>G53</f>
        <v>0.008941000000049826</v>
      </c>
    </row>
    <row r="54" spans="1:18" ht="12.75">
      <c r="A54" s="46" t="s">
        <v>66</v>
      </c>
      <c r="B54" s="49" t="s">
        <v>48</v>
      </c>
      <c r="C54" s="46">
        <v>31492.795</v>
      </c>
      <c r="D54" s="46" t="s">
        <v>59</v>
      </c>
      <c r="E54">
        <f t="shared" si="7"/>
        <v>-6301.999818882403</v>
      </c>
      <c r="F54">
        <f t="shared" si="8"/>
        <v>-6302</v>
      </c>
      <c r="G54">
        <f t="shared" si="9"/>
        <v>0.0002840000015567057</v>
      </c>
      <c r="H54">
        <f t="shared" si="10"/>
        <v>0.0002840000015567057</v>
      </c>
      <c r="O54">
        <f t="shared" si="11"/>
        <v>0.006144932036468376</v>
      </c>
      <c r="P54">
        <f t="shared" si="12"/>
        <v>0.005856718132494396</v>
      </c>
      <c r="Q54" s="2">
        <f t="shared" si="13"/>
        <v>16474.295</v>
      </c>
      <c r="R54">
        <f>G54</f>
        <v>0.0002840000015567057</v>
      </c>
    </row>
    <row r="55" spans="1:18" ht="12.75">
      <c r="A55" s="46" t="s">
        <v>66</v>
      </c>
      <c r="B55" s="49" t="s">
        <v>48</v>
      </c>
      <c r="C55" s="46">
        <v>31492.806</v>
      </c>
      <c r="D55" s="46" t="s">
        <v>59</v>
      </c>
      <c r="E55">
        <f t="shared" si="7"/>
        <v>-6301.992803764184</v>
      </c>
      <c r="F55">
        <f t="shared" si="8"/>
        <v>-6302</v>
      </c>
      <c r="G55">
        <f t="shared" si="9"/>
        <v>0.0112840000037977</v>
      </c>
      <c r="H55">
        <f t="shared" si="10"/>
        <v>0.0112840000037977</v>
      </c>
      <c r="O55">
        <f t="shared" si="11"/>
        <v>0.006144932036468376</v>
      </c>
      <c r="P55">
        <f t="shared" si="12"/>
        <v>0.005856718132494396</v>
      </c>
      <c r="Q55" s="2">
        <f t="shared" si="13"/>
        <v>16474.306</v>
      </c>
      <c r="R55">
        <f>G55</f>
        <v>0.0112840000037977</v>
      </c>
    </row>
    <row r="56" spans="1:19" ht="12.75">
      <c r="A56" s="46" t="s">
        <v>66</v>
      </c>
      <c r="B56" s="49" t="s">
        <v>46</v>
      </c>
      <c r="C56" s="46">
        <v>31493.54</v>
      </c>
      <c r="D56" s="46" t="s">
        <v>59</v>
      </c>
      <c r="E56">
        <f t="shared" si="7"/>
        <v>-6301.5247040576705</v>
      </c>
      <c r="F56">
        <f t="shared" si="8"/>
        <v>-6301.5</v>
      </c>
      <c r="G56">
        <f t="shared" si="9"/>
        <v>-0.038736999995308</v>
      </c>
      <c r="H56">
        <f t="shared" si="10"/>
        <v>-0.038736999995308</v>
      </c>
      <c r="O56">
        <f t="shared" si="11"/>
        <v>0.006144820316963218</v>
      </c>
      <c r="P56">
        <f t="shared" si="12"/>
        <v>0.005856868020136891</v>
      </c>
      <c r="Q56" s="2">
        <f t="shared" si="13"/>
        <v>16475.04</v>
      </c>
      <c r="S56">
        <f>G56</f>
        <v>-0.038736999995308</v>
      </c>
    </row>
    <row r="57" spans="1:19" ht="12.75">
      <c r="A57" s="46" t="s">
        <v>66</v>
      </c>
      <c r="B57" s="49" t="s">
        <v>46</v>
      </c>
      <c r="C57" s="46">
        <v>31529.648</v>
      </c>
      <c r="D57" s="46" t="s">
        <v>59</v>
      </c>
      <c r="E57">
        <f t="shared" si="7"/>
        <v>-6278.497259639727</v>
      </c>
      <c r="F57">
        <f t="shared" si="8"/>
        <v>-6278.5</v>
      </c>
      <c r="G57">
        <f t="shared" si="9"/>
        <v>0.004297000003134599</v>
      </c>
      <c r="H57">
        <f t="shared" si="10"/>
        <v>0.004297000003134599</v>
      </c>
      <c r="O57">
        <f t="shared" si="11"/>
        <v>0.006139681219725938</v>
      </c>
      <c r="P57">
        <f t="shared" si="12"/>
        <v>0.005863762851691674</v>
      </c>
      <c r="Q57" s="2">
        <f t="shared" si="13"/>
        <v>16511.148</v>
      </c>
      <c r="S57">
        <f>G57</f>
        <v>0.004297000003134599</v>
      </c>
    </row>
    <row r="58" spans="1:18" ht="12.75">
      <c r="A58" s="46" t="s">
        <v>66</v>
      </c>
      <c r="B58" s="49" t="s">
        <v>48</v>
      </c>
      <c r="C58" s="46">
        <v>31530.418</v>
      </c>
      <c r="D58" s="46" t="s">
        <v>59</v>
      </c>
      <c r="E58">
        <f t="shared" si="7"/>
        <v>-6278.006201364503</v>
      </c>
      <c r="F58">
        <f t="shared" si="8"/>
        <v>-6278</v>
      </c>
      <c r="G58">
        <f t="shared" si="9"/>
        <v>-0.00972399999955087</v>
      </c>
      <c r="H58">
        <f t="shared" si="10"/>
        <v>-0.00972399999955087</v>
      </c>
      <c r="O58">
        <f t="shared" si="11"/>
        <v>0.00613956950022078</v>
      </c>
      <c r="P58">
        <f t="shared" si="12"/>
        <v>0.005863912739334169</v>
      </c>
      <c r="Q58" s="2">
        <f t="shared" si="13"/>
        <v>16511.918</v>
      </c>
      <c r="R58">
        <f>G58</f>
        <v>-0.00972399999955087</v>
      </c>
    </row>
    <row r="59" spans="1:18" ht="12.75">
      <c r="A59" s="46" t="s">
        <v>66</v>
      </c>
      <c r="B59" s="49" t="s">
        <v>48</v>
      </c>
      <c r="C59" s="46">
        <v>31552.38</v>
      </c>
      <c r="D59" s="46" t="s">
        <v>59</v>
      </c>
      <c r="E59">
        <f t="shared" si="7"/>
        <v>-6264.0001989742605</v>
      </c>
      <c r="F59">
        <f t="shared" si="8"/>
        <v>-6264</v>
      </c>
      <c r="G59">
        <f t="shared" si="9"/>
        <v>-0.0003120000001217704</v>
      </c>
      <c r="H59">
        <f t="shared" si="10"/>
        <v>-0.0003120000001217704</v>
      </c>
      <c r="O59">
        <f t="shared" si="11"/>
        <v>0.006136441354076349</v>
      </c>
      <c r="P59">
        <f t="shared" si="12"/>
        <v>0.005868109593324037</v>
      </c>
      <c r="Q59" s="2">
        <f t="shared" si="13"/>
        <v>16533.88</v>
      </c>
      <c r="R59">
        <f>G59</f>
        <v>-0.0003120000001217704</v>
      </c>
    </row>
    <row r="60" spans="1:18" ht="12.75">
      <c r="A60" s="46" t="s">
        <v>66</v>
      </c>
      <c r="B60" s="49" t="s">
        <v>48</v>
      </c>
      <c r="C60" s="46">
        <v>31640.21</v>
      </c>
      <c r="D60" s="46" t="s">
        <v>59</v>
      </c>
      <c r="E60">
        <f t="shared" si="7"/>
        <v>-6207.9876686976495</v>
      </c>
      <c r="F60">
        <f t="shared" si="8"/>
        <v>-6208</v>
      </c>
      <c r="G60">
        <f t="shared" si="9"/>
        <v>0.0193360000012035</v>
      </c>
      <c r="H60">
        <f t="shared" si="10"/>
        <v>0.0193360000012035</v>
      </c>
      <c r="O60">
        <f t="shared" si="11"/>
        <v>0.006123928769498624</v>
      </c>
      <c r="P60">
        <f t="shared" si="12"/>
        <v>0.005884897009283509</v>
      </c>
      <c r="Q60" s="2">
        <f t="shared" si="13"/>
        <v>16621.71</v>
      </c>
      <c r="R60">
        <f>G60</f>
        <v>0.0193360000012035</v>
      </c>
    </row>
    <row r="61" spans="1:18" ht="12.75">
      <c r="A61" s="46" t="s">
        <v>66</v>
      </c>
      <c r="B61" s="49" t="s">
        <v>48</v>
      </c>
      <c r="C61" s="46">
        <v>31848.751</v>
      </c>
      <c r="D61" s="46" t="s">
        <v>59</v>
      </c>
      <c r="E61">
        <f t="shared" si="7"/>
        <v>-6074.993144316287</v>
      </c>
      <c r="F61">
        <f t="shared" si="8"/>
        <v>-6075</v>
      </c>
      <c r="G61">
        <f t="shared" si="9"/>
        <v>0.010750000001280569</v>
      </c>
      <c r="H61">
        <f t="shared" si="10"/>
        <v>0.010750000001280569</v>
      </c>
      <c r="O61">
        <f t="shared" si="11"/>
        <v>0.006094211381126529</v>
      </c>
      <c r="P61">
        <f t="shared" si="12"/>
        <v>0.005924767122187254</v>
      </c>
      <c r="Q61" s="2">
        <f t="shared" si="13"/>
        <v>16830.251</v>
      </c>
      <c r="R61">
        <f>G61</f>
        <v>0.010750000001280569</v>
      </c>
    </row>
    <row r="62" spans="1:18" ht="12.75">
      <c r="A62" s="46" t="s">
        <v>66</v>
      </c>
      <c r="B62" s="49" t="s">
        <v>48</v>
      </c>
      <c r="C62" s="46">
        <v>31886.381</v>
      </c>
      <c r="D62" s="46" t="s">
        <v>59</v>
      </c>
      <c r="E62">
        <f t="shared" si="7"/>
        <v>-6050.99506263225</v>
      </c>
      <c r="F62">
        <f t="shared" si="8"/>
        <v>-6051</v>
      </c>
      <c r="G62">
        <f t="shared" si="9"/>
        <v>0.007742000001599081</v>
      </c>
      <c r="H62">
        <f t="shared" si="10"/>
        <v>0.007742000001599081</v>
      </c>
      <c r="O62">
        <f t="shared" si="11"/>
        <v>0.0060888488448789324</v>
      </c>
      <c r="P62">
        <f t="shared" si="12"/>
        <v>0.005931961729027028</v>
      </c>
      <c r="Q62" s="2">
        <f t="shared" si="13"/>
        <v>16867.881</v>
      </c>
      <c r="R62">
        <f>G62</f>
        <v>0.007742000001599081</v>
      </c>
    </row>
    <row r="63" spans="1:19" ht="12.75">
      <c r="A63" s="46" t="s">
        <v>66</v>
      </c>
      <c r="B63" s="49" t="s">
        <v>46</v>
      </c>
      <c r="C63" s="46">
        <v>31904.421</v>
      </c>
      <c r="D63" s="46" t="s">
        <v>59</v>
      </c>
      <c r="E63">
        <f t="shared" si="7"/>
        <v>-6039.490268755557</v>
      </c>
      <c r="F63">
        <f t="shared" si="8"/>
        <v>-6039.5</v>
      </c>
      <c r="G63">
        <f t="shared" si="9"/>
        <v>0.015258999999787193</v>
      </c>
      <c r="H63">
        <f t="shared" si="10"/>
        <v>0.015258999999787193</v>
      </c>
      <c r="O63">
        <f t="shared" si="11"/>
        <v>0.006086279296260292</v>
      </c>
      <c r="P63">
        <f t="shared" si="12"/>
        <v>0.005935409144804419</v>
      </c>
      <c r="Q63" s="2">
        <f t="shared" si="13"/>
        <v>16885.921</v>
      </c>
      <c r="S63">
        <f>G63</f>
        <v>0.015258999999787193</v>
      </c>
    </row>
    <row r="64" spans="1:19" ht="12.75">
      <c r="A64" s="46" t="s">
        <v>66</v>
      </c>
      <c r="B64" s="49" t="s">
        <v>46</v>
      </c>
      <c r="C64" s="46">
        <v>31910.644</v>
      </c>
      <c r="D64" s="46" t="s">
        <v>59</v>
      </c>
      <c r="E64">
        <f t="shared" si="7"/>
        <v>-6035.521625058512</v>
      </c>
      <c r="F64">
        <f t="shared" si="8"/>
        <v>-6035.5</v>
      </c>
      <c r="G64">
        <f t="shared" si="9"/>
        <v>-0.03390899999794783</v>
      </c>
      <c r="H64">
        <f t="shared" si="10"/>
        <v>-0.03390899999794783</v>
      </c>
      <c r="O64">
        <f t="shared" si="11"/>
        <v>0.006085385540219027</v>
      </c>
      <c r="P64">
        <f t="shared" si="12"/>
        <v>0.005936608245944382</v>
      </c>
      <c r="Q64" s="2">
        <f t="shared" si="13"/>
        <v>16892.144</v>
      </c>
      <c r="S64">
        <f>G64</f>
        <v>-0.03390899999794783</v>
      </c>
    </row>
    <row r="65" spans="1:19" ht="12.75">
      <c r="A65" s="46" t="s">
        <v>66</v>
      </c>
      <c r="B65" s="49" t="s">
        <v>46</v>
      </c>
      <c r="C65" s="46">
        <v>31910.658</v>
      </c>
      <c r="D65" s="46" t="s">
        <v>59</v>
      </c>
      <c r="E65">
        <f t="shared" si="7"/>
        <v>-6035.512696726235</v>
      </c>
      <c r="F65">
        <f t="shared" si="8"/>
        <v>-6035.5</v>
      </c>
      <c r="G65">
        <f t="shared" si="9"/>
        <v>-0.019908999998733634</v>
      </c>
      <c r="H65">
        <f t="shared" si="10"/>
        <v>-0.019908999998733634</v>
      </c>
      <c r="O65">
        <f t="shared" si="11"/>
        <v>0.006085385540219027</v>
      </c>
      <c r="P65">
        <f t="shared" si="12"/>
        <v>0.005936608245944382</v>
      </c>
      <c r="Q65" s="2">
        <f t="shared" si="13"/>
        <v>16892.158</v>
      </c>
      <c r="S65">
        <f>G65</f>
        <v>-0.019908999998733634</v>
      </c>
    </row>
    <row r="66" spans="1:19" ht="12.75">
      <c r="A66" s="46" t="s">
        <v>66</v>
      </c>
      <c r="B66" s="49" t="s">
        <v>46</v>
      </c>
      <c r="C66" s="46">
        <v>32003.225</v>
      </c>
      <c r="D66" s="46" t="s">
        <v>59</v>
      </c>
      <c r="E66">
        <f t="shared" si="7"/>
        <v>-5976.479201449962</v>
      </c>
      <c r="F66">
        <f t="shared" si="8"/>
        <v>-5976.5</v>
      </c>
      <c r="G66">
        <f t="shared" si="9"/>
        <v>0.03261299999940093</v>
      </c>
      <c r="H66">
        <f t="shared" si="10"/>
        <v>0.03261299999940093</v>
      </c>
      <c r="O66">
        <f t="shared" si="11"/>
        <v>0.006072202638610353</v>
      </c>
      <c r="P66">
        <f t="shared" si="12"/>
        <v>0.005954294987758826</v>
      </c>
      <c r="Q66" s="2">
        <f t="shared" si="13"/>
        <v>16984.725</v>
      </c>
      <c r="S66">
        <f>G66</f>
        <v>0.03261299999940093</v>
      </c>
    </row>
    <row r="67" spans="1:18" ht="12.75">
      <c r="A67" s="46" t="s">
        <v>66</v>
      </c>
      <c r="B67" s="49" t="s">
        <v>48</v>
      </c>
      <c r="C67" s="46">
        <v>32204.748</v>
      </c>
      <c r="D67" s="46" t="s">
        <v>59</v>
      </c>
      <c r="E67">
        <f t="shared" si="7"/>
        <v>-5847.960322491362</v>
      </c>
      <c r="F67">
        <f t="shared" si="8"/>
        <v>-5848</v>
      </c>
      <c r="G67">
        <f t="shared" si="9"/>
        <v>0.062215999998443294</v>
      </c>
      <c r="H67">
        <f t="shared" si="10"/>
        <v>0.062215999998443294</v>
      </c>
      <c r="O67">
        <f t="shared" si="11"/>
        <v>0.006043490725784682</v>
      </c>
      <c r="P67">
        <f t="shared" si="12"/>
        <v>0.0059928161118801134</v>
      </c>
      <c r="Q67" s="2">
        <f t="shared" si="13"/>
        <v>17186.248</v>
      </c>
      <c r="R67">
        <f aca="true" t="shared" si="14" ref="R67:R75">G67</f>
        <v>0.062215999998443294</v>
      </c>
    </row>
    <row r="68" spans="1:18" ht="12.75">
      <c r="A68" s="46" t="s">
        <v>66</v>
      </c>
      <c r="B68" s="49" t="s">
        <v>48</v>
      </c>
      <c r="C68" s="46">
        <v>32229.785</v>
      </c>
      <c r="D68" s="46" t="s">
        <v>59</v>
      </c>
      <c r="E68">
        <f t="shared" si="7"/>
        <v>-5831.993275690319</v>
      </c>
      <c r="F68">
        <f t="shared" si="8"/>
        <v>-5832</v>
      </c>
      <c r="G68">
        <f t="shared" si="9"/>
        <v>0.0105440000006638</v>
      </c>
      <c r="H68">
        <f t="shared" si="10"/>
        <v>0.0105440000006638</v>
      </c>
      <c r="O68">
        <f t="shared" si="11"/>
        <v>0.006039915701619617</v>
      </c>
      <c r="P68">
        <f t="shared" si="12"/>
        <v>0.005997612516439963</v>
      </c>
      <c r="Q68" s="2">
        <f t="shared" si="13"/>
        <v>17211.285</v>
      </c>
      <c r="R68">
        <f t="shared" si="14"/>
        <v>0.0105440000006638</v>
      </c>
    </row>
    <row r="69" spans="1:18" ht="12.75">
      <c r="A69" s="46" t="s">
        <v>66</v>
      </c>
      <c r="B69" s="49" t="s">
        <v>48</v>
      </c>
      <c r="C69" s="46">
        <v>32240.732</v>
      </c>
      <c r="D69" s="46" t="s">
        <v>59</v>
      </c>
      <c r="E69">
        <f t="shared" si="7"/>
        <v>-5825.01195758787</v>
      </c>
      <c r="F69">
        <f t="shared" si="8"/>
        <v>-5825</v>
      </c>
      <c r="G69">
        <f t="shared" si="9"/>
        <v>-0.018749999999272404</v>
      </c>
      <c r="H69">
        <f t="shared" si="10"/>
        <v>-0.018749999999272404</v>
      </c>
      <c r="O69">
        <f t="shared" si="11"/>
        <v>0.0060383516285474025</v>
      </c>
      <c r="P69">
        <f t="shared" si="12"/>
        <v>0.005999710943434896</v>
      </c>
      <c r="Q69" s="2">
        <f t="shared" si="13"/>
        <v>17222.232</v>
      </c>
      <c r="R69">
        <f t="shared" si="14"/>
        <v>-0.018749999999272404</v>
      </c>
    </row>
    <row r="70" spans="1:18" ht="12.75">
      <c r="A70" s="46" t="s">
        <v>66</v>
      </c>
      <c r="B70" s="49" t="s">
        <v>48</v>
      </c>
      <c r="C70" s="46">
        <v>32286.238</v>
      </c>
      <c r="D70" s="46" t="s">
        <v>59</v>
      </c>
      <c r="E70">
        <f t="shared" si="7"/>
        <v>-5795.9910512601045</v>
      </c>
      <c r="F70">
        <f t="shared" si="8"/>
        <v>-5796</v>
      </c>
      <c r="G70">
        <f t="shared" si="9"/>
        <v>0.014032000002771383</v>
      </c>
      <c r="H70">
        <f t="shared" si="10"/>
        <v>0.014032000002771383</v>
      </c>
      <c r="O70">
        <f t="shared" si="11"/>
        <v>0.006031871897248223</v>
      </c>
      <c r="P70">
        <f t="shared" si="12"/>
        <v>0.006008404426699623</v>
      </c>
      <c r="Q70" s="2">
        <f t="shared" si="13"/>
        <v>17267.738</v>
      </c>
      <c r="R70">
        <f t="shared" si="14"/>
        <v>0.014032000002771383</v>
      </c>
    </row>
    <row r="71" spans="1:18" ht="12.75">
      <c r="A71" s="46" t="s">
        <v>66</v>
      </c>
      <c r="B71" s="49" t="s">
        <v>48</v>
      </c>
      <c r="C71" s="46">
        <v>32300.312</v>
      </c>
      <c r="D71" s="46" t="s">
        <v>59</v>
      </c>
      <c r="E71">
        <f t="shared" si="7"/>
        <v>-5787.015526369827</v>
      </c>
      <c r="F71">
        <f t="shared" si="8"/>
        <v>-5787</v>
      </c>
      <c r="G71">
        <f t="shared" si="9"/>
        <v>-0.024345999994693557</v>
      </c>
      <c r="H71">
        <f t="shared" si="10"/>
        <v>-0.024345999994693557</v>
      </c>
      <c r="O71">
        <f t="shared" si="11"/>
        <v>0.006029860946155374</v>
      </c>
      <c r="P71">
        <f t="shared" si="12"/>
        <v>0.0060111024042645384</v>
      </c>
      <c r="Q71" s="2">
        <f t="shared" si="13"/>
        <v>17281.812</v>
      </c>
      <c r="R71">
        <f t="shared" si="14"/>
        <v>-0.024345999994693557</v>
      </c>
    </row>
    <row r="72" spans="1:18" ht="12.75">
      <c r="A72" s="46" t="s">
        <v>66</v>
      </c>
      <c r="B72" s="49" t="s">
        <v>48</v>
      </c>
      <c r="C72" s="46">
        <v>32322.273</v>
      </c>
      <c r="D72" s="46" t="s">
        <v>59</v>
      </c>
      <c r="E72">
        <f t="shared" si="7"/>
        <v>-5773.010161717605</v>
      </c>
      <c r="F72">
        <f t="shared" si="8"/>
        <v>-5773</v>
      </c>
      <c r="G72">
        <f t="shared" si="9"/>
        <v>-0.015933999995468184</v>
      </c>
      <c r="H72">
        <f t="shared" si="10"/>
        <v>-0.015933999995468184</v>
      </c>
      <c r="O72">
        <f t="shared" si="11"/>
        <v>0.006026732800010944</v>
      </c>
      <c r="P72">
        <f t="shared" si="12"/>
        <v>0.006015299258254406</v>
      </c>
      <c r="Q72" s="2">
        <f t="shared" si="13"/>
        <v>17303.773</v>
      </c>
      <c r="R72">
        <f t="shared" si="14"/>
        <v>-0.015933999995468184</v>
      </c>
    </row>
    <row r="73" spans="1:18" ht="12.75">
      <c r="A73" s="46" t="s">
        <v>66</v>
      </c>
      <c r="B73" s="49" t="s">
        <v>48</v>
      </c>
      <c r="C73" s="46">
        <v>32322.307</v>
      </c>
      <c r="D73" s="46" t="s">
        <v>59</v>
      </c>
      <c r="E73">
        <f t="shared" si="7"/>
        <v>-5772.988478624933</v>
      </c>
      <c r="F73">
        <f t="shared" si="8"/>
        <v>-5773</v>
      </c>
      <c r="G73">
        <f t="shared" si="9"/>
        <v>0.01806600000418257</v>
      </c>
      <c r="H73">
        <f t="shared" si="10"/>
        <v>0.01806600000418257</v>
      </c>
      <c r="O73">
        <f t="shared" si="11"/>
        <v>0.006026732800010944</v>
      </c>
      <c r="P73">
        <f t="shared" si="12"/>
        <v>0.006015299258254406</v>
      </c>
      <c r="Q73" s="2">
        <f t="shared" si="13"/>
        <v>17303.807</v>
      </c>
      <c r="R73">
        <f t="shared" si="14"/>
        <v>0.01806600000418257</v>
      </c>
    </row>
    <row r="74" spans="1:18" ht="12.75">
      <c r="A74" s="46" t="s">
        <v>66</v>
      </c>
      <c r="B74" s="49" t="s">
        <v>48</v>
      </c>
      <c r="C74" s="46">
        <v>32590.437</v>
      </c>
      <c r="D74" s="46" t="s">
        <v>59</v>
      </c>
      <c r="E74">
        <f t="shared" si="7"/>
        <v>-5601.9917833833515</v>
      </c>
      <c r="F74">
        <f t="shared" si="8"/>
        <v>-5602</v>
      </c>
      <c r="G74">
        <f t="shared" si="9"/>
        <v>0.012884000003396068</v>
      </c>
      <c r="H74">
        <f t="shared" si="10"/>
        <v>0.012884000003396068</v>
      </c>
      <c r="O74">
        <f t="shared" si="11"/>
        <v>0.005988524729246821</v>
      </c>
      <c r="P74">
        <f t="shared" si="12"/>
        <v>0.006066560831987793</v>
      </c>
      <c r="Q74" s="2">
        <f t="shared" si="13"/>
        <v>17571.937</v>
      </c>
      <c r="R74">
        <f t="shared" si="14"/>
        <v>0.012884000003396068</v>
      </c>
    </row>
    <row r="75" spans="1:18" ht="12.75">
      <c r="A75" s="46" t="s">
        <v>66</v>
      </c>
      <c r="B75" s="49" t="s">
        <v>48</v>
      </c>
      <c r="C75" s="46">
        <v>32596.684</v>
      </c>
      <c r="D75" s="46" t="s">
        <v>59</v>
      </c>
      <c r="E75">
        <f t="shared" si="7"/>
        <v>-5598.007833973833</v>
      </c>
      <c r="F75">
        <f t="shared" si="8"/>
        <v>-5598</v>
      </c>
      <c r="G75">
        <f t="shared" si="9"/>
        <v>-0.01228399999672547</v>
      </c>
      <c r="H75">
        <f t="shared" si="10"/>
        <v>-0.01228399999672547</v>
      </c>
      <c r="O75">
        <f t="shared" si="11"/>
        <v>0.005987630973205555</v>
      </c>
      <c r="P75">
        <f t="shared" si="12"/>
        <v>0.0060677599331277554</v>
      </c>
      <c r="Q75" s="2">
        <f t="shared" si="13"/>
        <v>17578.184</v>
      </c>
      <c r="R75">
        <f t="shared" si="14"/>
        <v>-0.01228399999672547</v>
      </c>
    </row>
    <row r="76" spans="1:19" ht="12.75">
      <c r="A76" s="46" t="s">
        <v>66</v>
      </c>
      <c r="B76" s="49" t="s">
        <v>46</v>
      </c>
      <c r="C76" s="46">
        <v>32641.399</v>
      </c>
      <c r="D76" s="46" t="s">
        <v>59</v>
      </c>
      <c r="E76">
        <f t="shared" si="7"/>
        <v>-5569.491378419709</v>
      </c>
      <c r="F76">
        <f t="shared" si="8"/>
        <v>-5569.5</v>
      </c>
      <c r="G76">
        <f t="shared" si="9"/>
        <v>0.013519000003725523</v>
      </c>
      <c r="H76">
        <f t="shared" si="10"/>
        <v>0.013519000003725523</v>
      </c>
      <c r="O76">
        <f t="shared" si="11"/>
        <v>0.005981262961411535</v>
      </c>
      <c r="P76">
        <f t="shared" si="12"/>
        <v>0.006076303528749986</v>
      </c>
      <c r="Q76" s="2">
        <f t="shared" si="13"/>
        <v>17622.899</v>
      </c>
      <c r="S76">
        <f>G76</f>
        <v>0.013519000003725523</v>
      </c>
    </row>
    <row r="77" spans="1:18" ht="12.75">
      <c r="A77" s="46" t="s">
        <v>66</v>
      </c>
      <c r="B77" s="49" t="s">
        <v>48</v>
      </c>
      <c r="C77" s="46">
        <v>32648.421</v>
      </c>
      <c r="D77" s="46" t="s">
        <v>59</v>
      </c>
      <c r="E77">
        <f t="shared" si="7"/>
        <v>-5565.013182044869</v>
      </c>
      <c r="F77">
        <f t="shared" si="8"/>
        <v>-5565</v>
      </c>
      <c r="G77">
        <f t="shared" si="9"/>
        <v>-0.020670000001700828</v>
      </c>
      <c r="H77">
        <f t="shared" si="10"/>
        <v>-0.020670000001700828</v>
      </c>
      <c r="O77">
        <f t="shared" si="11"/>
        <v>0.0059802574858651095</v>
      </c>
      <c r="P77">
        <f t="shared" si="12"/>
        <v>0.006077652517532444</v>
      </c>
      <c r="Q77" s="2">
        <f t="shared" si="13"/>
        <v>17629.921</v>
      </c>
      <c r="R77">
        <f>G77</f>
        <v>-0.020670000001700828</v>
      </c>
    </row>
    <row r="78" spans="1:19" ht="12.75">
      <c r="A78" s="46" t="s">
        <v>66</v>
      </c>
      <c r="B78" s="49" t="s">
        <v>46</v>
      </c>
      <c r="C78" s="46">
        <v>32649.223</v>
      </c>
      <c r="D78" s="46" t="s">
        <v>59</v>
      </c>
      <c r="E78">
        <f t="shared" si="7"/>
        <v>-5564.5017161530095</v>
      </c>
      <c r="F78">
        <f t="shared" si="8"/>
        <v>-5564.5</v>
      </c>
      <c r="G78">
        <f t="shared" si="9"/>
        <v>-0.0026909999978670385</v>
      </c>
      <c r="H78">
        <f t="shared" si="10"/>
        <v>-0.0026909999978670385</v>
      </c>
      <c r="O78">
        <f t="shared" si="11"/>
        <v>0.005980145766359952</v>
      </c>
      <c r="P78">
        <f t="shared" si="12"/>
        <v>0.00607780240517494</v>
      </c>
      <c r="Q78" s="2">
        <f t="shared" si="13"/>
        <v>17630.723</v>
      </c>
      <c r="S78">
        <f>G78</f>
        <v>-0.0026909999978670385</v>
      </c>
    </row>
    <row r="79" spans="1:19" ht="12.75">
      <c r="A79" s="46" t="s">
        <v>66</v>
      </c>
      <c r="B79" s="49" t="s">
        <v>46</v>
      </c>
      <c r="C79" s="46">
        <v>32649.257</v>
      </c>
      <c r="D79" s="46" t="s">
        <v>59</v>
      </c>
      <c r="E79">
        <f t="shared" si="7"/>
        <v>-5564.4800330603375</v>
      </c>
      <c r="F79">
        <f t="shared" si="8"/>
        <v>-5564.5</v>
      </c>
      <c r="G79">
        <f t="shared" si="9"/>
        <v>0.031309000001783716</v>
      </c>
      <c r="H79">
        <f t="shared" si="10"/>
        <v>0.031309000001783716</v>
      </c>
      <c r="O79">
        <f t="shared" si="11"/>
        <v>0.005980145766359952</v>
      </c>
      <c r="P79">
        <f t="shared" si="12"/>
        <v>0.00607780240517494</v>
      </c>
      <c r="Q79" s="2">
        <f t="shared" si="13"/>
        <v>17630.757</v>
      </c>
      <c r="S79">
        <f>G79</f>
        <v>0.031309000001783716</v>
      </c>
    </row>
    <row r="80" spans="1:18" ht="12.75">
      <c r="A80" s="46" t="s">
        <v>66</v>
      </c>
      <c r="B80" s="49" t="s">
        <v>48</v>
      </c>
      <c r="C80" s="46">
        <v>32681.373</v>
      </c>
      <c r="D80" s="46" t="s">
        <v>59</v>
      </c>
      <c r="E80">
        <f t="shared" si="7"/>
        <v>-5543.998438817327</v>
      </c>
      <c r="F80">
        <f t="shared" si="8"/>
        <v>-5544</v>
      </c>
      <c r="G80">
        <f t="shared" si="9"/>
        <v>0.0024479999992763624</v>
      </c>
      <c r="H80">
        <f t="shared" si="10"/>
        <v>0.0024479999992763624</v>
      </c>
      <c r="O80">
        <f t="shared" si="11"/>
        <v>0.005975565266648463</v>
      </c>
      <c r="P80">
        <f t="shared" si="12"/>
        <v>0.006083947798517246</v>
      </c>
      <c r="Q80" s="2">
        <f t="shared" si="13"/>
        <v>17662.873</v>
      </c>
      <c r="R80">
        <f>G80</f>
        <v>0.0024479999992763624</v>
      </c>
    </row>
    <row r="81" spans="1:19" ht="12.75">
      <c r="A81" s="46" t="s">
        <v>66</v>
      </c>
      <c r="B81" s="49" t="s">
        <v>46</v>
      </c>
      <c r="C81" s="46">
        <v>32885.998</v>
      </c>
      <c r="D81" s="46" t="s">
        <v>59</v>
      </c>
      <c r="E81">
        <f t="shared" si="7"/>
        <v>-5413.501296521394</v>
      </c>
      <c r="F81">
        <f t="shared" si="8"/>
        <v>-5413.5</v>
      </c>
      <c r="G81">
        <f t="shared" si="9"/>
        <v>-0.0020329999970272183</v>
      </c>
      <c r="H81">
        <f t="shared" si="10"/>
        <v>-0.0020329999970272183</v>
      </c>
      <c r="O81">
        <f t="shared" si="11"/>
        <v>0.005946406475802159</v>
      </c>
      <c r="P81">
        <f t="shared" si="12"/>
        <v>0.0061230684732085155</v>
      </c>
      <c r="Q81" s="2">
        <f t="shared" si="13"/>
        <v>17867.498</v>
      </c>
      <c r="S81">
        <f>G81</f>
        <v>-0.0020329999970272183</v>
      </c>
    </row>
    <row r="82" spans="1:19" ht="12.75">
      <c r="A82" s="46" t="s">
        <v>66</v>
      </c>
      <c r="B82" s="49" t="s">
        <v>46</v>
      </c>
      <c r="C82" s="46">
        <v>32975.383</v>
      </c>
      <c r="D82" s="46" t="s">
        <v>59</v>
      </c>
      <c r="E82">
        <f t="shared" si="7"/>
        <v>-5356.497083624034</v>
      </c>
      <c r="F82">
        <f t="shared" si="8"/>
        <v>-5356.5</v>
      </c>
      <c r="G82">
        <f t="shared" si="9"/>
        <v>0.004573000005620997</v>
      </c>
      <c r="H82">
        <f t="shared" si="10"/>
        <v>0.004573000005620997</v>
      </c>
      <c r="O82">
        <f t="shared" si="11"/>
        <v>0.005933670452214118</v>
      </c>
      <c r="P82">
        <f t="shared" si="12"/>
        <v>0.0061401556644529775</v>
      </c>
      <c r="Q82" s="2">
        <f t="shared" si="13"/>
        <v>17956.883</v>
      </c>
      <c r="S82">
        <f>G82</f>
        <v>0.004573000005620997</v>
      </c>
    </row>
    <row r="83" spans="1:18" ht="12.75">
      <c r="A83" s="46" t="s">
        <v>66</v>
      </c>
      <c r="B83" s="49" t="s">
        <v>48</v>
      </c>
      <c r="C83" s="46">
        <v>33081.22</v>
      </c>
      <c r="D83" s="46" t="s">
        <v>59</v>
      </c>
      <c r="E83">
        <f t="shared" si="7"/>
        <v>-5289.000804825379</v>
      </c>
      <c r="F83">
        <f t="shared" si="8"/>
        <v>-5289</v>
      </c>
      <c r="G83">
        <f t="shared" si="9"/>
        <v>-0.0012619999979506247</v>
      </c>
      <c r="H83">
        <f t="shared" si="10"/>
        <v>-0.0012619999979506247</v>
      </c>
      <c r="O83">
        <f t="shared" si="11"/>
        <v>0.005918588319017754</v>
      </c>
      <c r="P83">
        <f t="shared" si="12"/>
        <v>0.006160390496189841</v>
      </c>
      <c r="Q83" s="2">
        <f t="shared" si="13"/>
        <v>18062.72</v>
      </c>
      <c r="R83">
        <f>G83</f>
        <v>-0.0012619999979506247</v>
      </c>
    </row>
    <row r="84" spans="1:18" ht="12.75">
      <c r="A84" s="46" t="s">
        <v>66</v>
      </c>
      <c r="B84" s="49" t="s">
        <v>48</v>
      </c>
      <c r="C84" s="46">
        <v>33092.229</v>
      </c>
      <c r="D84" s="46" t="s">
        <v>59</v>
      </c>
      <c r="E84">
        <f t="shared" si="7"/>
        <v>-5281.9799469657055</v>
      </c>
      <c r="F84">
        <f t="shared" si="8"/>
        <v>-5282</v>
      </c>
      <c r="G84">
        <f t="shared" si="9"/>
        <v>0.03144400000019232</v>
      </c>
      <c r="H84">
        <f t="shared" si="10"/>
        <v>0.03144400000019232</v>
      </c>
      <c r="O84">
        <f t="shared" si="11"/>
        <v>0.005917024245945538</v>
      </c>
      <c r="P84">
        <f t="shared" si="12"/>
        <v>0.006162488923184775</v>
      </c>
      <c r="Q84" s="2">
        <f t="shared" si="13"/>
        <v>18073.729</v>
      </c>
      <c r="R84">
        <f>G84</f>
        <v>0.03144400000019232</v>
      </c>
    </row>
    <row r="85" spans="1:18" ht="12.75">
      <c r="A85" s="46" t="s">
        <v>66</v>
      </c>
      <c r="B85" s="49" t="s">
        <v>48</v>
      </c>
      <c r="C85" s="46">
        <v>33250.565</v>
      </c>
      <c r="D85" s="46" t="s">
        <v>59</v>
      </c>
      <c r="E85">
        <f aca="true" t="shared" si="15" ref="E85:E118">+(C85-C$7)/C$8</f>
        <v>-5181.003059867016</v>
      </c>
      <c r="F85">
        <f aca="true" t="shared" si="16" ref="F85:F116">ROUND(2*E85,0)/2</f>
        <v>-5181</v>
      </c>
      <c r="G85">
        <f aca="true" t="shared" si="17" ref="G85:G116">+C85-(C$7+F85*C$8)</f>
        <v>-0.004797999994480051</v>
      </c>
      <c r="H85">
        <f aca="true" t="shared" si="18" ref="H85:H116">+G85</f>
        <v>-0.004797999994480051</v>
      </c>
      <c r="O85">
        <f aca="true" t="shared" si="19" ref="O85:O118">+C$11+C$12*$F85</f>
        <v>0.005894456905903571</v>
      </c>
      <c r="P85">
        <f aca="true" t="shared" si="20" ref="P85:P118">+D$11+D$12*$F85</f>
        <v>0.006192766226968823</v>
      </c>
      <c r="Q85" s="2">
        <f aca="true" t="shared" si="21" ref="Q85:Q118">+C85-15018.5</f>
        <v>18232.065000000002</v>
      </c>
      <c r="R85">
        <f>G85</f>
        <v>-0.004797999994480051</v>
      </c>
    </row>
    <row r="86" spans="1:19" ht="12.75">
      <c r="A86" s="46" t="s">
        <v>66</v>
      </c>
      <c r="B86" s="49" t="s">
        <v>46</v>
      </c>
      <c r="C86" s="46">
        <v>33362.683</v>
      </c>
      <c r="D86" s="46" t="s">
        <v>59</v>
      </c>
      <c r="E86">
        <f t="shared" si="15"/>
        <v>-5109.501148566174</v>
      </c>
      <c r="F86">
        <f t="shared" si="16"/>
        <v>-5109.5</v>
      </c>
      <c r="G86">
        <f t="shared" si="17"/>
        <v>-0.0018009999985224567</v>
      </c>
      <c r="H86">
        <f t="shared" si="18"/>
        <v>-0.0018009999985224567</v>
      </c>
      <c r="O86">
        <f t="shared" si="19"/>
        <v>0.005878481016665941</v>
      </c>
      <c r="P86">
        <f t="shared" si="20"/>
        <v>0.0062142001598456485</v>
      </c>
      <c r="Q86" s="2">
        <f t="shared" si="21"/>
        <v>18344.182999999997</v>
      </c>
      <c r="S86">
        <f>G86</f>
        <v>-0.0018009999985224567</v>
      </c>
    </row>
    <row r="87" spans="1:19" ht="12.75">
      <c r="A87" s="46" t="s">
        <v>66</v>
      </c>
      <c r="B87" s="49" t="s">
        <v>46</v>
      </c>
      <c r="C87" s="46">
        <v>34066.753</v>
      </c>
      <c r="D87" s="46" t="s">
        <v>59</v>
      </c>
      <c r="E87">
        <f t="shared" si="15"/>
        <v>-4660.488940985</v>
      </c>
      <c r="F87">
        <f t="shared" si="16"/>
        <v>-4660.5</v>
      </c>
      <c r="G87">
        <f t="shared" si="17"/>
        <v>0.017340999998850748</v>
      </c>
      <c r="H87">
        <f t="shared" si="18"/>
        <v>0.017340999998850748</v>
      </c>
      <c r="O87">
        <f t="shared" si="19"/>
        <v>0.005778156901033829</v>
      </c>
      <c r="P87">
        <f t="shared" si="20"/>
        <v>0.006348799262806413</v>
      </c>
      <c r="Q87" s="2">
        <f t="shared" si="21"/>
        <v>19048.252999999997</v>
      </c>
      <c r="S87">
        <f>G87</f>
        <v>0.017340999998850748</v>
      </c>
    </row>
    <row r="88" spans="1:19" ht="12.75">
      <c r="A88" s="46" t="s">
        <v>66</v>
      </c>
      <c r="B88" s="49" t="s">
        <v>46</v>
      </c>
      <c r="C88" s="46">
        <v>34359.969</v>
      </c>
      <c r="D88" s="46" t="s">
        <v>56</v>
      </c>
      <c r="E88">
        <f t="shared" si="15"/>
        <v>-4473.493949779408</v>
      </c>
      <c r="F88">
        <f t="shared" si="16"/>
        <v>-4473.5</v>
      </c>
      <c r="G88">
        <f t="shared" si="17"/>
        <v>0.00948699999571545</v>
      </c>
      <c r="H88">
        <f t="shared" si="18"/>
        <v>0.00948699999571545</v>
      </c>
      <c r="O88">
        <f t="shared" si="19"/>
        <v>0.005736373806104642</v>
      </c>
      <c r="P88">
        <f t="shared" si="20"/>
        <v>0.006404857241099649</v>
      </c>
      <c r="Q88" s="2">
        <f t="shared" si="21"/>
        <v>19341.468999999997</v>
      </c>
      <c r="S88">
        <f>G88</f>
        <v>0.00948699999571545</v>
      </c>
    </row>
    <row r="89" spans="1:19" ht="12.75">
      <c r="A89" s="46" t="s">
        <v>66</v>
      </c>
      <c r="B89" s="49" t="s">
        <v>46</v>
      </c>
      <c r="C89" s="46">
        <v>34427.385</v>
      </c>
      <c r="D89" s="46" t="s">
        <v>56</v>
      </c>
      <c r="E89">
        <f t="shared" si="15"/>
        <v>-4430.500203438426</v>
      </c>
      <c r="F89">
        <f t="shared" si="16"/>
        <v>-4430.5</v>
      </c>
      <c r="G89">
        <f t="shared" si="17"/>
        <v>-0.0003189999988535419</v>
      </c>
      <c r="H89">
        <f t="shared" si="18"/>
        <v>-0.0003189999988535419</v>
      </c>
      <c r="O89">
        <f t="shared" si="19"/>
        <v>0.005726765928661032</v>
      </c>
      <c r="P89">
        <f t="shared" si="20"/>
        <v>0.0064177475783542435</v>
      </c>
      <c r="Q89" s="2">
        <f t="shared" si="21"/>
        <v>19408.885000000002</v>
      </c>
      <c r="S89">
        <f>G89</f>
        <v>-0.0003189999988535419</v>
      </c>
    </row>
    <row r="90" spans="1:19" ht="12.75">
      <c r="A90" s="46" t="s">
        <v>66</v>
      </c>
      <c r="B90" s="49" t="s">
        <v>46</v>
      </c>
      <c r="C90" s="46">
        <v>34449.321</v>
      </c>
      <c r="D90" s="46" t="s">
        <v>56</v>
      </c>
      <c r="E90">
        <f t="shared" si="15"/>
        <v>-4416.510782236697</v>
      </c>
      <c r="F90">
        <f t="shared" si="16"/>
        <v>-4416.5</v>
      </c>
      <c r="G90">
        <f t="shared" si="17"/>
        <v>-0.016906999997445382</v>
      </c>
      <c r="H90">
        <f t="shared" si="18"/>
        <v>-0.016906999997445382</v>
      </c>
      <c r="O90">
        <f t="shared" si="19"/>
        <v>0.005723637782516601</v>
      </c>
      <c r="P90">
        <f t="shared" si="20"/>
        <v>0.006421944432344112</v>
      </c>
      <c r="Q90" s="2">
        <f t="shared" si="21"/>
        <v>19430.821000000004</v>
      </c>
      <c r="S90">
        <f>G90</f>
        <v>-0.016906999997445382</v>
      </c>
    </row>
    <row r="91" spans="1:18" ht="12.75">
      <c r="A91" s="46" t="s">
        <v>66</v>
      </c>
      <c r="B91" s="49" t="s">
        <v>48</v>
      </c>
      <c r="C91" s="46">
        <v>38442.441</v>
      </c>
      <c r="D91" s="46" t="s">
        <v>56</v>
      </c>
      <c r="E91">
        <f t="shared" si="15"/>
        <v>-1869.946340723016</v>
      </c>
      <c r="F91">
        <f t="shared" si="16"/>
        <v>-1870</v>
      </c>
      <c r="G91">
        <f t="shared" si="17"/>
        <v>0.08413999999902444</v>
      </c>
      <c r="H91">
        <f t="shared" si="18"/>
        <v>0.08413999999902444</v>
      </c>
      <c r="O91">
        <f t="shared" si="19"/>
        <v>0.005154650342745614</v>
      </c>
      <c r="P91">
        <f t="shared" si="20"/>
        <v>0.007185322195572593</v>
      </c>
      <c r="Q91" s="2">
        <f t="shared" si="21"/>
        <v>23423.941</v>
      </c>
      <c r="R91">
        <f>G91</f>
        <v>0.08413999999902444</v>
      </c>
    </row>
    <row r="92" spans="1:19" ht="12.75">
      <c r="A92" s="46" t="s">
        <v>257</v>
      </c>
      <c r="B92" s="49" t="s">
        <v>46</v>
      </c>
      <c r="C92" s="46">
        <v>38471.36</v>
      </c>
      <c r="D92" s="46" t="s">
        <v>56</v>
      </c>
      <c r="E92">
        <f t="shared" si="15"/>
        <v>-1851.5035949292162</v>
      </c>
      <c r="F92">
        <f t="shared" si="16"/>
        <v>-1851.5</v>
      </c>
      <c r="G92">
        <f t="shared" si="17"/>
        <v>-0.005636999994749203</v>
      </c>
      <c r="H92">
        <f t="shared" si="18"/>
        <v>-0.005636999994749203</v>
      </c>
      <c r="O92">
        <f t="shared" si="19"/>
        <v>0.005150516721054759</v>
      </c>
      <c r="P92">
        <f t="shared" si="20"/>
        <v>0.007190868038344919</v>
      </c>
      <c r="Q92" s="2">
        <f t="shared" si="21"/>
        <v>23452.86</v>
      </c>
      <c r="S92">
        <f>G92</f>
        <v>-0.005636999994749203</v>
      </c>
    </row>
    <row r="93" spans="1:18" ht="12.75">
      <c r="A93" s="46" t="s">
        <v>257</v>
      </c>
      <c r="B93" s="49" t="s">
        <v>48</v>
      </c>
      <c r="C93" s="46">
        <v>38475.331</v>
      </c>
      <c r="D93" s="46" t="s">
        <v>59</v>
      </c>
      <c r="E93">
        <f t="shared" si="15"/>
        <v>-1848.9711372527013</v>
      </c>
      <c r="F93">
        <f t="shared" si="16"/>
        <v>-1849</v>
      </c>
      <c r="G93">
        <f t="shared" si="17"/>
        <v>0.045257999998284504</v>
      </c>
      <c r="H93">
        <f t="shared" si="18"/>
        <v>0.045257999998284504</v>
      </c>
      <c r="O93">
        <f t="shared" si="19"/>
        <v>0.005149958123528968</v>
      </c>
      <c r="P93">
        <f t="shared" si="20"/>
        <v>0.007191617476557395</v>
      </c>
      <c r="Q93" s="2">
        <f t="shared" si="21"/>
        <v>23456.831</v>
      </c>
      <c r="R93">
        <f>G93</f>
        <v>0.045257999998284504</v>
      </c>
    </row>
    <row r="94" spans="1:19" ht="12.75">
      <c r="A94" s="46" t="s">
        <v>66</v>
      </c>
      <c r="B94" s="49" t="s">
        <v>46</v>
      </c>
      <c r="C94" s="46">
        <v>38493.275</v>
      </c>
      <c r="D94" s="46" t="s">
        <v>59</v>
      </c>
      <c r="E94">
        <f t="shared" si="15"/>
        <v>-1837.5275662259028</v>
      </c>
      <c r="F94">
        <f t="shared" si="16"/>
        <v>-1837.5</v>
      </c>
      <c r="G94">
        <f t="shared" si="17"/>
        <v>-0.04322499999398133</v>
      </c>
      <c r="H94">
        <f t="shared" si="18"/>
        <v>-0.04322499999398133</v>
      </c>
      <c r="O94">
        <f t="shared" si="19"/>
        <v>0.005147388574910328</v>
      </c>
      <c r="P94">
        <f t="shared" si="20"/>
        <v>0.007195064892334787</v>
      </c>
      <c r="Q94" s="2">
        <f t="shared" si="21"/>
        <v>23474.775</v>
      </c>
      <c r="S94">
        <f>G94</f>
        <v>-0.04322499999398133</v>
      </c>
    </row>
    <row r="95" spans="1:18" ht="12.75">
      <c r="A95" s="46" t="s">
        <v>257</v>
      </c>
      <c r="B95" s="49" t="s">
        <v>48</v>
      </c>
      <c r="C95" s="46">
        <v>38519.209</v>
      </c>
      <c r="D95" s="46" t="s">
        <v>59</v>
      </c>
      <c r="E95">
        <f t="shared" si="15"/>
        <v>-1820.9884684211238</v>
      </c>
      <c r="F95">
        <f t="shared" si="16"/>
        <v>-1821</v>
      </c>
      <c r="G95">
        <f t="shared" si="17"/>
        <v>0.018082000002323184</v>
      </c>
      <c r="H95">
        <f t="shared" si="18"/>
        <v>0.018082000002323184</v>
      </c>
      <c r="O95">
        <f t="shared" si="19"/>
        <v>0.005143701831240105</v>
      </c>
      <c r="P95">
        <f t="shared" si="20"/>
        <v>0.007200011184537131</v>
      </c>
      <c r="Q95" s="2">
        <f t="shared" si="21"/>
        <v>23500.709000000003</v>
      </c>
      <c r="R95">
        <f>G95</f>
        <v>0.018082000002323184</v>
      </c>
    </row>
    <row r="96" spans="1:18" ht="12.75">
      <c r="A96" s="46" t="s">
        <v>257</v>
      </c>
      <c r="B96" s="49" t="s">
        <v>48</v>
      </c>
      <c r="C96" s="46">
        <v>38530.204</v>
      </c>
      <c r="D96" s="46" t="s">
        <v>59</v>
      </c>
      <c r="E96">
        <f t="shared" si="15"/>
        <v>-1813.976538893729</v>
      </c>
      <c r="F96">
        <f t="shared" si="16"/>
        <v>-1814</v>
      </c>
      <c r="G96">
        <f t="shared" si="17"/>
        <v>0.03678799999761395</v>
      </c>
      <c r="H96">
        <f t="shared" si="18"/>
        <v>0.03678799999761395</v>
      </c>
      <c r="O96">
        <f t="shared" si="19"/>
        <v>0.00514213775816789</v>
      </c>
      <c r="P96">
        <f t="shared" si="20"/>
        <v>0.0072021096115320645</v>
      </c>
      <c r="Q96" s="2">
        <f t="shared" si="21"/>
        <v>23511.703999999998</v>
      </c>
      <c r="R96">
        <f>G96</f>
        <v>0.03678799999761395</v>
      </c>
    </row>
    <row r="97" spans="1:18" ht="12.75">
      <c r="A97" s="46" t="s">
        <v>257</v>
      </c>
      <c r="B97" s="49" t="s">
        <v>48</v>
      </c>
      <c r="C97" s="46">
        <v>38823.392</v>
      </c>
      <c r="D97" s="46" t="s">
        <v>59</v>
      </c>
      <c r="E97">
        <f t="shared" si="15"/>
        <v>-1626.9994043526885</v>
      </c>
      <c r="F97">
        <f t="shared" si="16"/>
        <v>-1627</v>
      </c>
      <c r="G97">
        <f t="shared" si="17"/>
        <v>0.0009340000033262186</v>
      </c>
      <c r="H97">
        <f t="shared" si="18"/>
        <v>0.0009340000033262186</v>
      </c>
      <c r="O97">
        <f t="shared" si="19"/>
        <v>0.005100354663238703</v>
      </c>
      <c r="P97">
        <f t="shared" si="20"/>
        <v>0.007258167589825301</v>
      </c>
      <c r="Q97" s="2">
        <f t="shared" si="21"/>
        <v>23804.892</v>
      </c>
      <c r="R97">
        <f>G97</f>
        <v>0.0009340000033262186</v>
      </c>
    </row>
    <row r="98" spans="1:19" ht="12.75">
      <c r="A98" s="46" t="s">
        <v>66</v>
      </c>
      <c r="B98" s="49" t="s">
        <v>46</v>
      </c>
      <c r="C98" s="46">
        <v>39197.344</v>
      </c>
      <c r="D98" s="46" t="s">
        <v>59</v>
      </c>
      <c r="E98">
        <f t="shared" si="15"/>
        <v>-1388.5159963827507</v>
      </c>
      <c r="F98">
        <f t="shared" si="16"/>
        <v>-1388.5</v>
      </c>
      <c r="G98">
        <f t="shared" si="17"/>
        <v>-0.02508300000044983</v>
      </c>
      <c r="H98">
        <f t="shared" si="18"/>
        <v>-0.02508300000044983</v>
      </c>
      <c r="O98">
        <f t="shared" si="19"/>
        <v>0.005047064459278216</v>
      </c>
      <c r="P98">
        <f t="shared" si="20"/>
        <v>0.007329663995295552</v>
      </c>
      <c r="Q98" s="2">
        <f t="shared" si="21"/>
        <v>24178.843999999997</v>
      </c>
      <c r="S98">
        <f>G98</f>
        <v>-0.02508300000044983</v>
      </c>
    </row>
    <row r="99" spans="1:19" ht="12.75">
      <c r="A99" s="46" t="s">
        <v>66</v>
      </c>
      <c r="B99" s="49" t="s">
        <v>46</v>
      </c>
      <c r="C99" s="46">
        <v>40715.257</v>
      </c>
      <c r="D99" s="46" t="s">
        <v>59</v>
      </c>
      <c r="E99">
        <f t="shared" si="15"/>
        <v>-420.48516557592245</v>
      </c>
      <c r="F99">
        <f t="shared" si="16"/>
        <v>-420.5</v>
      </c>
      <c r="G99">
        <f t="shared" si="17"/>
        <v>0.02326100000209408</v>
      </c>
      <c r="H99">
        <f t="shared" si="18"/>
        <v>0.02326100000209408</v>
      </c>
      <c r="O99">
        <f t="shared" si="19"/>
        <v>0.004830775497291837</v>
      </c>
      <c r="P99">
        <f t="shared" si="20"/>
        <v>0.007619846471166421</v>
      </c>
      <c r="Q99" s="2">
        <f t="shared" si="21"/>
        <v>25696.756999999998</v>
      </c>
      <c r="S99">
        <f>G99</f>
        <v>0.02326100000209408</v>
      </c>
    </row>
    <row r="100" spans="1:18" ht="12.75">
      <c r="A100" s="46" t="s">
        <v>66</v>
      </c>
      <c r="B100" s="49" t="s">
        <v>48</v>
      </c>
      <c r="C100" s="46">
        <v>41012.402</v>
      </c>
      <c r="D100" s="46" t="s">
        <v>59</v>
      </c>
      <c r="E100">
        <f t="shared" si="15"/>
        <v>-230.98450169064125</v>
      </c>
      <c r="F100">
        <f t="shared" si="16"/>
        <v>-231</v>
      </c>
      <c r="G100">
        <f t="shared" si="17"/>
        <v>0.024302000005263835</v>
      </c>
      <c r="H100">
        <f t="shared" si="18"/>
        <v>0.024302000005263835</v>
      </c>
      <c r="O100">
        <f t="shared" si="19"/>
        <v>0.0047884338048368585</v>
      </c>
      <c r="P100">
        <f t="shared" si="20"/>
        <v>0.007676653887672134</v>
      </c>
      <c r="Q100" s="2">
        <f t="shared" si="21"/>
        <v>25993.902000000002</v>
      </c>
      <c r="R100">
        <f>G100</f>
        <v>0.024302000005263835</v>
      </c>
    </row>
    <row r="101" spans="1:19" ht="12.75">
      <c r="A101" s="46" t="s">
        <v>286</v>
      </c>
      <c r="B101" s="49" t="s">
        <v>46</v>
      </c>
      <c r="C101" s="46">
        <v>41373.8115</v>
      </c>
      <c r="D101" s="46" t="s">
        <v>59</v>
      </c>
      <c r="E101">
        <f t="shared" si="15"/>
        <v>-0.49992283369635576</v>
      </c>
      <c r="F101">
        <f t="shared" si="16"/>
        <v>-0.5</v>
      </c>
      <c r="G101">
        <f t="shared" si="17"/>
        <v>0.00012100000458303839</v>
      </c>
      <c r="H101">
        <f t="shared" si="18"/>
        <v>0.00012100000458303839</v>
      </c>
      <c r="O101">
        <f t="shared" si="19"/>
        <v>0.004736931112958903</v>
      </c>
      <c r="P101">
        <f t="shared" si="20"/>
        <v>0.00774575209086246</v>
      </c>
      <c r="Q101" s="2">
        <f t="shared" si="21"/>
        <v>26355.311500000003</v>
      </c>
      <c r="S101">
        <f>G101</f>
        <v>0.00012100000458303839</v>
      </c>
    </row>
    <row r="102" spans="1:18" ht="12.75">
      <c r="A102" t="s">
        <v>11</v>
      </c>
      <c r="C102" s="11">
        <v>41374.5954</v>
      </c>
      <c r="D102" s="11" t="s">
        <v>28</v>
      </c>
      <c r="E102">
        <f t="shared" si="15"/>
        <v>0</v>
      </c>
      <c r="F102">
        <f t="shared" si="16"/>
        <v>0</v>
      </c>
      <c r="G102">
        <f t="shared" si="17"/>
        <v>0</v>
      </c>
      <c r="H102">
        <f t="shared" si="18"/>
        <v>0</v>
      </c>
      <c r="O102">
        <f t="shared" si="19"/>
        <v>0.004736819393453745</v>
      </c>
      <c r="P102">
        <f t="shared" si="20"/>
        <v>0.007745901978504955</v>
      </c>
      <c r="Q102" s="2">
        <f t="shared" si="21"/>
        <v>26356.0954</v>
      </c>
      <c r="R102">
        <f>G102</f>
        <v>0</v>
      </c>
    </row>
    <row r="103" spans="1:18" ht="12.75">
      <c r="A103" s="46" t="s">
        <v>286</v>
      </c>
      <c r="B103" s="49" t="s">
        <v>48</v>
      </c>
      <c r="C103" s="46">
        <v>41377.7314</v>
      </c>
      <c r="D103" s="46" t="s">
        <v>59</v>
      </c>
      <c r="E103">
        <f t="shared" si="15"/>
        <v>1.9999464300054484</v>
      </c>
      <c r="F103">
        <f t="shared" si="16"/>
        <v>2</v>
      </c>
      <c r="G103">
        <f t="shared" si="17"/>
        <v>-8.399999933317304E-05</v>
      </c>
      <c r="H103">
        <f t="shared" si="18"/>
        <v>-8.399999933317304E-05</v>
      </c>
      <c r="O103">
        <f t="shared" si="19"/>
        <v>0.004736372515433112</v>
      </c>
      <c r="P103">
        <f t="shared" si="20"/>
        <v>0.007746501529074937</v>
      </c>
      <c r="Q103" s="2">
        <f t="shared" si="21"/>
        <v>26359.231399999997</v>
      </c>
      <c r="R103">
        <f>G103</f>
        <v>-8.399999933317304E-05</v>
      </c>
    </row>
    <row r="104" spans="1:19" ht="12.75">
      <c r="A104" s="46" t="s">
        <v>286</v>
      </c>
      <c r="B104" s="49" t="s">
        <v>46</v>
      </c>
      <c r="C104" s="46">
        <v>41381.6517</v>
      </c>
      <c r="D104" s="46" t="s">
        <v>59</v>
      </c>
      <c r="E104">
        <f t="shared" si="15"/>
        <v>4.5000707889226375</v>
      </c>
      <c r="F104">
        <f t="shared" si="16"/>
        <v>4.5</v>
      </c>
      <c r="G104">
        <f t="shared" si="17"/>
        <v>0.00011100000119768083</v>
      </c>
      <c r="H104">
        <f t="shared" si="18"/>
        <v>0.00011100000119768083</v>
      </c>
      <c r="O104">
        <f t="shared" si="19"/>
        <v>0.004735813917907321</v>
      </c>
      <c r="P104">
        <f t="shared" si="20"/>
        <v>0.007747250967287413</v>
      </c>
      <c r="Q104" s="2">
        <f t="shared" si="21"/>
        <v>26363.151700000002</v>
      </c>
      <c r="S104">
        <f>G104</f>
        <v>0.00011100000119768083</v>
      </c>
    </row>
    <row r="105" spans="1:19" ht="12.75">
      <c r="A105" s="46" t="s">
        <v>286</v>
      </c>
      <c r="B105" s="49" t="s">
        <v>46</v>
      </c>
      <c r="C105" s="46">
        <v>41384.7878</v>
      </c>
      <c r="D105" s="46" t="s">
        <v>59</v>
      </c>
      <c r="E105">
        <f t="shared" si="15"/>
        <v>6.500080992728452</v>
      </c>
      <c r="F105">
        <f t="shared" si="16"/>
        <v>6.5</v>
      </c>
      <c r="G105">
        <f t="shared" si="17"/>
        <v>0.0001269999993382953</v>
      </c>
      <c r="H105">
        <f t="shared" si="18"/>
        <v>0.0001269999993382953</v>
      </c>
      <c r="O105">
        <f t="shared" si="19"/>
        <v>0.004735367039886688</v>
      </c>
      <c r="P105">
        <f t="shared" si="20"/>
        <v>0.007747850517857394</v>
      </c>
      <c r="Q105" s="2">
        <f t="shared" si="21"/>
        <v>26366.2878</v>
      </c>
      <c r="S105">
        <f>G105</f>
        <v>0.0001269999993382953</v>
      </c>
    </row>
    <row r="106" spans="1:18" ht="12.75">
      <c r="A106" s="46" t="s">
        <v>286</v>
      </c>
      <c r="B106" s="49" t="s">
        <v>48</v>
      </c>
      <c r="C106" s="46">
        <v>41388.7079</v>
      </c>
      <c r="D106" s="46" t="s">
        <v>59</v>
      </c>
      <c r="E106">
        <f t="shared" si="15"/>
        <v>9.000077804040268</v>
      </c>
      <c r="F106">
        <f t="shared" si="16"/>
        <v>9</v>
      </c>
      <c r="G106">
        <f t="shared" si="17"/>
        <v>0.00012200000492157415</v>
      </c>
      <c r="H106">
        <f t="shared" si="18"/>
        <v>0.00012200000492157415</v>
      </c>
      <c r="O106">
        <f t="shared" si="19"/>
        <v>0.004734808442360896</v>
      </c>
      <c r="P106">
        <f t="shared" si="20"/>
        <v>0.00774859995606987</v>
      </c>
      <c r="Q106" s="2">
        <f t="shared" si="21"/>
        <v>26370.2079</v>
      </c>
      <c r="R106">
        <f>G106</f>
        <v>0.00012200000492157415</v>
      </c>
    </row>
    <row r="107" spans="1:18" ht="12.75">
      <c r="A107" s="46" t="s">
        <v>66</v>
      </c>
      <c r="B107" s="49" t="s">
        <v>48</v>
      </c>
      <c r="C107" s="46">
        <v>41394.962</v>
      </c>
      <c r="D107" s="46" t="s">
        <v>59</v>
      </c>
      <c r="E107">
        <f t="shared" si="15"/>
        <v>12.988555153497929</v>
      </c>
      <c r="F107">
        <f t="shared" si="16"/>
        <v>13</v>
      </c>
      <c r="G107">
        <f t="shared" si="17"/>
        <v>-0.017945999999938067</v>
      </c>
      <c r="H107">
        <f t="shared" si="18"/>
        <v>-0.017945999999938067</v>
      </c>
      <c r="O107">
        <f t="shared" si="19"/>
        <v>0.00473391468631963</v>
      </c>
      <c r="P107">
        <f t="shared" si="20"/>
        <v>0.007749799057209833</v>
      </c>
      <c r="Q107" s="2">
        <f t="shared" si="21"/>
        <v>26376.462</v>
      </c>
      <c r="R107">
        <f>G107</f>
        <v>-0.017945999999938067</v>
      </c>
    </row>
    <row r="108" spans="1:19" ht="12.75">
      <c r="A108" t="s">
        <v>45</v>
      </c>
      <c r="B108" s="10" t="s">
        <v>46</v>
      </c>
      <c r="C108" s="29">
        <v>46923.295</v>
      </c>
      <c r="D108" s="11"/>
      <c r="E108">
        <f t="shared" si="15"/>
        <v>3538.616695216072</v>
      </c>
      <c r="F108">
        <f t="shared" si="16"/>
        <v>3538.5</v>
      </c>
      <c r="G108">
        <f t="shared" si="17"/>
        <v>0.1829829999987851</v>
      </c>
      <c r="H108">
        <f t="shared" si="18"/>
        <v>0.1829829999987851</v>
      </c>
      <c r="O108">
        <f t="shared" si="19"/>
        <v>0.0039461804554487825</v>
      </c>
      <c r="P108">
        <f t="shared" si="20"/>
        <v>0.00880665682444408</v>
      </c>
      <c r="Q108" s="2">
        <f t="shared" si="21"/>
        <v>31904.795</v>
      </c>
      <c r="S108">
        <f>G108</f>
        <v>0.1829829999987851</v>
      </c>
    </row>
    <row r="109" spans="1:18" ht="12.75">
      <c r="A109" s="46" t="s">
        <v>313</v>
      </c>
      <c r="B109" s="49" t="s">
        <v>48</v>
      </c>
      <c r="C109" s="46">
        <v>50186.978</v>
      </c>
      <c r="D109" s="46" t="s">
        <v>59</v>
      </c>
      <c r="E109">
        <f t="shared" si="15"/>
        <v>5619.991428801018</v>
      </c>
      <c r="F109">
        <f t="shared" si="16"/>
        <v>5620</v>
      </c>
      <c r="G109">
        <f t="shared" si="17"/>
        <v>-0.013439999995171092</v>
      </c>
      <c r="H109">
        <f t="shared" si="18"/>
        <v>-0.013439999995171092</v>
      </c>
      <c r="O109">
        <f t="shared" si="19"/>
        <v>0.003481092155474972</v>
      </c>
      <c r="P109">
        <f t="shared" si="20"/>
        <v>0.009430639080151947</v>
      </c>
      <c r="Q109" s="2">
        <f t="shared" si="21"/>
        <v>35168.478</v>
      </c>
      <c r="R109">
        <f>G109</f>
        <v>-0.013439999995171092</v>
      </c>
    </row>
    <row r="110" spans="1:18" ht="12.75">
      <c r="A110" s="46" t="s">
        <v>313</v>
      </c>
      <c r="B110" s="49" t="s">
        <v>48</v>
      </c>
      <c r="C110" s="46">
        <v>50923.98</v>
      </c>
      <c r="D110" s="46" t="s">
        <v>59</v>
      </c>
      <c r="E110">
        <f t="shared" si="15"/>
        <v>6090.005624849337</v>
      </c>
      <c r="F110">
        <f t="shared" si="16"/>
        <v>6090</v>
      </c>
      <c r="G110">
        <f t="shared" si="17"/>
        <v>0.008820000002742745</v>
      </c>
      <c r="H110">
        <f t="shared" si="18"/>
        <v>0.008820000002742745</v>
      </c>
      <c r="O110">
        <f t="shared" si="19"/>
        <v>0.0033760758206262138</v>
      </c>
      <c r="P110">
        <f t="shared" si="20"/>
        <v>0.009571533464097514</v>
      </c>
      <c r="Q110" s="2">
        <f t="shared" si="21"/>
        <v>35905.48</v>
      </c>
      <c r="R110">
        <f>G110</f>
        <v>0.008820000002742745</v>
      </c>
    </row>
    <row r="111" spans="1:18" ht="12.75">
      <c r="A111" s="46" t="s">
        <v>321</v>
      </c>
      <c r="B111" s="49" t="s">
        <v>48</v>
      </c>
      <c r="C111" s="46">
        <v>53820.1331</v>
      </c>
      <c r="D111" s="46" t="s">
        <v>59</v>
      </c>
      <c r="E111">
        <f t="shared" si="15"/>
        <v>7936.992567801119</v>
      </c>
      <c r="F111">
        <f t="shared" si="16"/>
        <v>7937</v>
      </c>
      <c r="G111">
        <f t="shared" si="17"/>
        <v>-0.011653999994450714</v>
      </c>
      <c r="H111">
        <f t="shared" si="18"/>
        <v>-0.011653999994450714</v>
      </c>
      <c r="O111">
        <f t="shared" si="19"/>
        <v>0.002963383968571624</v>
      </c>
      <c r="P111">
        <f t="shared" si="20"/>
        <v>0.010125218415475094</v>
      </c>
      <c r="Q111" s="2">
        <f t="shared" si="21"/>
        <v>38801.6331</v>
      </c>
      <c r="R111">
        <f>G111</f>
        <v>-0.011653999994450714</v>
      </c>
    </row>
    <row r="112" spans="1:19" ht="12.75">
      <c r="A112" s="46" t="s">
        <v>321</v>
      </c>
      <c r="B112" s="49" t="s">
        <v>46</v>
      </c>
      <c r="C112" s="46">
        <v>53824.055</v>
      </c>
      <c r="D112" s="46" t="s">
        <v>59</v>
      </c>
      <c r="E112">
        <f t="shared" si="15"/>
        <v>7939.493712540865</v>
      </c>
      <c r="F112">
        <f t="shared" si="16"/>
        <v>7939.5</v>
      </c>
      <c r="G112">
        <f t="shared" si="17"/>
        <v>-0.009858999997959472</v>
      </c>
      <c r="H112">
        <f t="shared" si="18"/>
        <v>-0.009858999997959472</v>
      </c>
      <c r="O112">
        <f t="shared" si="19"/>
        <v>0.0029628253710458326</v>
      </c>
      <c r="P112">
        <f t="shared" si="20"/>
        <v>0.01012596785368757</v>
      </c>
      <c r="Q112" s="2">
        <f t="shared" si="21"/>
        <v>38805.555</v>
      </c>
      <c r="S112">
        <f>G112</f>
        <v>-0.009858999997959472</v>
      </c>
    </row>
    <row r="113" spans="1:18" ht="12.75">
      <c r="A113" s="46" t="s">
        <v>321</v>
      </c>
      <c r="B113" s="49" t="s">
        <v>48</v>
      </c>
      <c r="C113" s="46">
        <v>53842.0919</v>
      </c>
      <c r="D113" s="46" t="s">
        <v>59</v>
      </c>
      <c r="E113">
        <f t="shared" si="15"/>
        <v>7950.996529429697</v>
      </c>
      <c r="F113">
        <f t="shared" si="16"/>
        <v>7951</v>
      </c>
      <c r="G113">
        <f t="shared" si="17"/>
        <v>-0.0054419999942183495</v>
      </c>
      <c r="H113">
        <f t="shared" si="18"/>
        <v>-0.0054419999942183495</v>
      </c>
      <c r="O113">
        <f t="shared" si="19"/>
        <v>0.002960255822427193</v>
      </c>
      <c r="P113">
        <f t="shared" si="20"/>
        <v>0.010129415269464962</v>
      </c>
      <c r="Q113" s="2">
        <f t="shared" si="21"/>
        <v>38823.5919</v>
      </c>
      <c r="R113">
        <f>G113</f>
        <v>-0.0054419999942183495</v>
      </c>
    </row>
    <row r="114" spans="1:19" ht="12.75">
      <c r="A114" s="46" t="s">
        <v>332</v>
      </c>
      <c r="B114" s="49" t="s">
        <v>46</v>
      </c>
      <c r="C114" s="46">
        <v>54147.0778</v>
      </c>
      <c r="D114" s="46" t="s">
        <v>59</v>
      </c>
      <c r="E114">
        <f t="shared" si="15"/>
        <v>8145.497633354209</v>
      </c>
      <c r="F114">
        <f t="shared" si="16"/>
        <v>8145.5</v>
      </c>
      <c r="G114">
        <f t="shared" si="17"/>
        <v>-0.003710999997565523</v>
      </c>
      <c r="H114">
        <f t="shared" si="18"/>
        <v>-0.003710999997565523</v>
      </c>
      <c r="O114">
        <f t="shared" si="19"/>
        <v>0.0029167969349206324</v>
      </c>
      <c r="P114">
        <f t="shared" si="20"/>
        <v>0.010187721562395627</v>
      </c>
      <c r="Q114" s="2">
        <f t="shared" si="21"/>
        <v>39128.5778</v>
      </c>
      <c r="S114">
        <f>G114</f>
        <v>-0.003710999997565523</v>
      </c>
    </row>
    <row r="115" spans="1:18" ht="12.75">
      <c r="A115" s="46" t="s">
        <v>332</v>
      </c>
      <c r="B115" s="49" t="s">
        <v>48</v>
      </c>
      <c r="C115" s="46">
        <v>54444.22</v>
      </c>
      <c r="D115" s="46" t="s">
        <v>59</v>
      </c>
      <c r="E115">
        <f t="shared" si="15"/>
        <v>8334.996511573034</v>
      </c>
      <c r="F115">
        <f t="shared" si="16"/>
        <v>8335</v>
      </c>
      <c r="G115">
        <f t="shared" si="17"/>
        <v>-0.005469999996421393</v>
      </c>
      <c r="H115">
        <f t="shared" si="18"/>
        <v>-0.005469999996421393</v>
      </c>
      <c r="O115">
        <f t="shared" si="19"/>
        <v>0.002874455242465654</v>
      </c>
      <c r="P115">
        <f t="shared" si="20"/>
        <v>0.01024452897890134</v>
      </c>
      <c r="Q115" s="2">
        <f t="shared" si="21"/>
        <v>39425.72</v>
      </c>
      <c r="R115">
        <f>G115</f>
        <v>-0.005469999996421393</v>
      </c>
    </row>
    <row r="116" spans="1:19" ht="12.75">
      <c r="A116" s="46" t="s">
        <v>332</v>
      </c>
      <c r="B116" s="49" t="s">
        <v>46</v>
      </c>
      <c r="C116" s="46">
        <v>54451.2692</v>
      </c>
      <c r="D116" s="46" t="s">
        <v>59</v>
      </c>
      <c r="E116">
        <f t="shared" si="15"/>
        <v>8339.492054422015</v>
      </c>
      <c r="F116">
        <f t="shared" si="16"/>
        <v>8339.5</v>
      </c>
      <c r="G116">
        <f t="shared" si="17"/>
        <v>-0.012458999997761566</v>
      </c>
      <c r="H116">
        <f t="shared" si="18"/>
        <v>-0.012458999997761566</v>
      </c>
      <c r="O116">
        <f t="shared" si="19"/>
        <v>0.0028734497669192297</v>
      </c>
      <c r="P116">
        <f t="shared" si="20"/>
        <v>0.010245877967683798</v>
      </c>
      <c r="Q116" s="2">
        <f t="shared" si="21"/>
        <v>39432.7692</v>
      </c>
      <c r="S116">
        <f>G116</f>
        <v>-0.012458999997761566</v>
      </c>
    </row>
    <row r="117" spans="1:19" ht="12.75">
      <c r="A117" s="30" t="s">
        <v>47</v>
      </c>
      <c r="B117" s="31" t="s">
        <v>46</v>
      </c>
      <c r="C117" s="30">
        <v>56356.45155</v>
      </c>
      <c r="D117" s="30">
        <v>0.00144</v>
      </c>
      <c r="E117">
        <f t="shared" si="15"/>
        <v>9554.499273616395</v>
      </c>
      <c r="F117">
        <f>ROUND(2*E117,0)/2</f>
        <v>9554.5</v>
      </c>
      <c r="G117">
        <f>+C117-(C$7+F117*C$8)</f>
        <v>-0.0011389999999664724</v>
      </c>
      <c r="H117">
        <f>+G117</f>
        <v>-0.0011389999999664724</v>
      </c>
      <c r="O117">
        <f t="shared" si="19"/>
        <v>0.002601971369384673</v>
      </c>
      <c r="P117">
        <f t="shared" si="20"/>
        <v>0.010610104938947337</v>
      </c>
      <c r="Q117" s="2">
        <f t="shared" si="21"/>
        <v>41337.95155</v>
      </c>
      <c r="S117">
        <f>G117</f>
        <v>-0.0011389999999664724</v>
      </c>
    </row>
    <row r="118" spans="1:18" ht="12.75">
      <c r="A118" s="30" t="s">
        <v>47</v>
      </c>
      <c r="B118" s="31" t="s">
        <v>48</v>
      </c>
      <c r="C118" s="30">
        <v>56730.426</v>
      </c>
      <c r="D118" s="30">
        <v>0.00439</v>
      </c>
      <c r="E118">
        <f t="shared" si="15"/>
        <v>9792.99699880488</v>
      </c>
      <c r="F118">
        <f>ROUND(2*E118,0)/2</f>
        <v>9793</v>
      </c>
      <c r="G118">
        <f>+C118-(C$7+F118*C$8)</f>
        <v>-0.00470599999971455</v>
      </c>
      <c r="H118">
        <f>+G118</f>
        <v>-0.00470599999971455</v>
      </c>
      <c r="O118">
        <f t="shared" si="19"/>
        <v>0.0025486811654241858</v>
      </c>
      <c r="P118">
        <f t="shared" si="20"/>
        <v>0.010681601344417587</v>
      </c>
      <c r="Q118" s="2">
        <f t="shared" si="21"/>
        <v>41711.926</v>
      </c>
      <c r="R118">
        <f>G118</f>
        <v>-0.00470599999971455</v>
      </c>
    </row>
    <row r="119" ht="12.75">
      <c r="B119" s="10"/>
    </row>
    <row r="120" ht="12.75">
      <c r="B120" s="10"/>
    </row>
    <row r="121" ht="12.75">
      <c r="B121" s="10"/>
    </row>
    <row r="122" ht="12.75">
      <c r="B122" s="10"/>
    </row>
    <row r="123" ht="12.75">
      <c r="B123" s="10"/>
    </row>
    <row r="124" ht="12.75">
      <c r="B124" s="10"/>
    </row>
    <row r="125" ht="12.75">
      <c r="B125" s="10"/>
    </row>
    <row r="126" ht="12.75">
      <c r="B126" s="10"/>
    </row>
    <row r="127" ht="12.75">
      <c r="B127" s="10"/>
    </row>
    <row r="128" ht="12.75">
      <c r="B128" s="10"/>
    </row>
    <row r="129" ht="12.75">
      <c r="B129" s="10"/>
    </row>
    <row r="130" ht="12.75">
      <c r="B130" s="10"/>
    </row>
    <row r="131" ht="12.75">
      <c r="B131" s="10"/>
    </row>
    <row r="132" ht="12.75">
      <c r="B132" s="10"/>
    </row>
    <row r="133" ht="12.75">
      <c r="B133" s="10"/>
    </row>
    <row r="134" ht="12.75">
      <c r="B134" s="10"/>
    </row>
    <row r="135" ht="12.75">
      <c r="B135" s="10"/>
    </row>
    <row r="136" ht="12.75">
      <c r="B136" s="10"/>
    </row>
    <row r="137" ht="12.75">
      <c r="B137" s="10"/>
    </row>
    <row r="138" ht="12.75">
      <c r="B138" s="10"/>
    </row>
    <row r="139" ht="12.75">
      <c r="B139" s="10"/>
    </row>
    <row r="140" ht="12.75">
      <c r="B140" s="10"/>
    </row>
    <row r="141" ht="12.75">
      <c r="B141" s="10"/>
    </row>
    <row r="142" ht="12.75">
      <c r="B142" s="10"/>
    </row>
    <row r="143" ht="12.75">
      <c r="B143" s="10"/>
    </row>
    <row r="144" ht="12.75">
      <c r="B144" s="10"/>
    </row>
    <row r="145" ht="12.75">
      <c r="B145" s="10"/>
    </row>
    <row r="146" ht="12.75">
      <c r="B146" s="1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05"/>
  <sheetViews>
    <sheetView zoomScalePageLayoutView="0" workbookViewId="0" topLeftCell="A61">
      <selection activeCell="A15" sqref="A15:D108"/>
    </sheetView>
  </sheetViews>
  <sheetFormatPr defaultColWidth="9.140625" defaultRowHeight="12.75"/>
  <cols>
    <col min="1" max="1" width="19.7109375" style="11" customWidth="1"/>
    <col min="2" max="2" width="4.421875" style="15" customWidth="1"/>
    <col min="3" max="3" width="12.7109375" style="11" customWidth="1"/>
    <col min="4" max="4" width="5.421875" style="15" customWidth="1"/>
    <col min="5" max="5" width="14.8515625" style="15" customWidth="1"/>
    <col min="6" max="6" width="9.140625" style="15" customWidth="1"/>
    <col min="7" max="7" width="12.00390625" style="15" customWidth="1"/>
    <col min="8" max="8" width="14.140625" style="11" customWidth="1"/>
    <col min="9" max="9" width="22.57421875" style="15" customWidth="1"/>
    <col min="10" max="10" width="25.140625" style="15" customWidth="1"/>
    <col min="11" max="11" width="15.7109375" style="15" customWidth="1"/>
    <col min="12" max="12" width="14.140625" style="15" customWidth="1"/>
    <col min="13" max="13" width="9.57421875" style="15" customWidth="1"/>
    <col min="14" max="14" width="14.140625" style="15" customWidth="1"/>
    <col min="15" max="15" width="23.421875" style="15" customWidth="1"/>
    <col min="16" max="16" width="16.57421875" style="15" customWidth="1"/>
    <col min="17" max="17" width="41.00390625" style="15" customWidth="1"/>
    <col min="18" max="16384" width="9.140625" style="15" customWidth="1"/>
  </cols>
  <sheetData>
    <row r="1" spans="1:10" ht="15.75">
      <c r="A1" s="32" t="s">
        <v>49</v>
      </c>
      <c r="I1" s="33" t="s">
        <v>50</v>
      </c>
      <c r="J1" s="34" t="s">
        <v>51</v>
      </c>
    </row>
    <row r="2" spans="9:10" ht="12.75">
      <c r="I2" s="35" t="s">
        <v>52</v>
      </c>
      <c r="J2" s="36" t="s">
        <v>53</v>
      </c>
    </row>
    <row r="3" spans="1:10" ht="12.75">
      <c r="A3" s="37" t="s">
        <v>54</v>
      </c>
      <c r="I3" s="35" t="s">
        <v>55</v>
      </c>
      <c r="J3" s="36" t="s">
        <v>56</v>
      </c>
    </row>
    <row r="4" spans="9:10" ht="12.75">
      <c r="I4" s="35" t="s">
        <v>57</v>
      </c>
      <c r="J4" s="36" t="s">
        <v>56</v>
      </c>
    </row>
    <row r="5" spans="9:10" ht="13.5" thickBot="1">
      <c r="I5" s="38" t="s">
        <v>58</v>
      </c>
      <c r="J5" s="39" t="s">
        <v>59</v>
      </c>
    </row>
    <row r="10" ht="13.5" thickBot="1"/>
    <row r="11" spans="1:16" ht="12.75" customHeight="1" thickBot="1">
      <c r="A11" s="11" t="str">
        <f aca="true" t="shared" si="0" ref="A11:A42">P11</f>
        <v> AAP 42.303 </v>
      </c>
      <c r="B11" s="10" t="str">
        <f aca="true" t="shared" si="1" ref="B11:B42">IF(H11=INT(H11),"I","II")</f>
        <v>I</v>
      </c>
      <c r="C11" s="11">
        <f aca="true" t="shared" si="2" ref="C11:C42">1*G11</f>
        <v>41374.5954</v>
      </c>
      <c r="D11" s="15" t="str">
        <f aca="true" t="shared" si="3" ref="D11:D42">VLOOKUP(F11,I$1:J$5,2,FALSE)</f>
        <v>vis</v>
      </c>
      <c r="E11" s="40">
        <f>VLOOKUP(C11,A!C$21:E$973,3,FALSE)</f>
        <v>0</v>
      </c>
      <c r="F11" s="10" t="s">
        <v>58</v>
      </c>
      <c r="G11" s="15" t="str">
        <f aca="true" t="shared" si="4" ref="G11:G42">MID(I11,3,LEN(I11)-3)</f>
        <v>41374.5954</v>
      </c>
      <c r="H11" s="11">
        <f aca="true" t="shared" si="5" ref="H11:H42">1*K11</f>
        <v>0</v>
      </c>
      <c r="I11" s="41" t="s">
        <v>287</v>
      </c>
      <c r="J11" s="42" t="s">
        <v>288</v>
      </c>
      <c r="K11" s="41">
        <v>0</v>
      </c>
      <c r="L11" s="41" t="s">
        <v>289</v>
      </c>
      <c r="M11" s="42" t="s">
        <v>283</v>
      </c>
      <c r="N11" s="42" t="s">
        <v>284</v>
      </c>
      <c r="O11" s="43" t="s">
        <v>285</v>
      </c>
      <c r="P11" s="43" t="s">
        <v>286</v>
      </c>
    </row>
    <row r="12" spans="1:16" ht="12.75" customHeight="1" thickBot="1">
      <c r="A12" s="11" t="str">
        <f t="shared" si="0"/>
        <v> BBS 84 </v>
      </c>
      <c r="B12" s="10" t="str">
        <f t="shared" si="1"/>
        <v>I</v>
      </c>
      <c r="C12" s="11">
        <f t="shared" si="2"/>
        <v>46923.295</v>
      </c>
      <c r="D12" s="15" t="str">
        <f t="shared" si="3"/>
        <v>vis</v>
      </c>
      <c r="E12" s="40">
        <f>VLOOKUP(C12,A!C$21:E$973,3,FALSE)</f>
        <v>3538.616695216072</v>
      </c>
      <c r="F12" s="10" t="s">
        <v>58</v>
      </c>
      <c r="G12" s="15" t="str">
        <f t="shared" si="4"/>
        <v>46923.295</v>
      </c>
      <c r="H12" s="11">
        <f t="shared" si="5"/>
        <v>3542</v>
      </c>
      <c r="I12" s="41" t="s">
        <v>302</v>
      </c>
      <c r="J12" s="42" t="s">
        <v>303</v>
      </c>
      <c r="K12" s="41">
        <v>3542</v>
      </c>
      <c r="L12" s="41" t="s">
        <v>304</v>
      </c>
      <c r="M12" s="42" t="s">
        <v>305</v>
      </c>
      <c r="N12" s="42"/>
      <c r="O12" s="43" t="s">
        <v>306</v>
      </c>
      <c r="P12" s="43" t="s">
        <v>307</v>
      </c>
    </row>
    <row r="13" spans="1:16" ht="12.75" customHeight="1" thickBot="1">
      <c r="A13" s="11" t="str">
        <f t="shared" si="0"/>
        <v>IBVS 6114 </v>
      </c>
      <c r="B13" s="10" t="str">
        <f t="shared" si="1"/>
        <v>II</v>
      </c>
      <c r="C13" s="11">
        <f t="shared" si="2"/>
        <v>56356.45155</v>
      </c>
      <c r="D13" s="15" t="str">
        <f t="shared" si="3"/>
        <v>vis</v>
      </c>
      <c r="E13" s="40">
        <f>VLOOKUP(C13,A!C$21:E$973,3,FALSE)</f>
        <v>9554.499273616395</v>
      </c>
      <c r="F13" s="10" t="s">
        <v>58</v>
      </c>
      <c r="G13" s="15" t="str">
        <f t="shared" si="4"/>
        <v>56356.45155</v>
      </c>
      <c r="H13" s="11">
        <f t="shared" si="5"/>
        <v>9557.5</v>
      </c>
      <c r="I13" s="41" t="s">
        <v>339</v>
      </c>
      <c r="J13" s="42" t="s">
        <v>340</v>
      </c>
      <c r="K13" s="41">
        <v>9557.5</v>
      </c>
      <c r="L13" s="41" t="s">
        <v>341</v>
      </c>
      <c r="M13" s="42" t="s">
        <v>311</v>
      </c>
      <c r="N13" s="42" t="s">
        <v>50</v>
      </c>
      <c r="O13" s="43" t="s">
        <v>342</v>
      </c>
      <c r="P13" s="44" t="s">
        <v>343</v>
      </c>
    </row>
    <row r="14" spans="1:16" ht="12.75" customHeight="1" thickBot="1">
      <c r="A14" s="11" t="str">
        <f t="shared" si="0"/>
        <v>IBVS 6114 </v>
      </c>
      <c r="B14" s="10" t="str">
        <f t="shared" si="1"/>
        <v>I</v>
      </c>
      <c r="C14" s="11">
        <f t="shared" si="2"/>
        <v>56730.426</v>
      </c>
      <c r="D14" s="15" t="str">
        <f t="shared" si="3"/>
        <v>vis</v>
      </c>
      <c r="E14" s="40">
        <f>VLOOKUP(C14,A!C$21:E$973,3,FALSE)</f>
        <v>9792.99699880488</v>
      </c>
      <c r="F14" s="10" t="s">
        <v>58</v>
      </c>
      <c r="G14" s="15" t="str">
        <f t="shared" si="4"/>
        <v>56730.426</v>
      </c>
      <c r="H14" s="11">
        <f t="shared" si="5"/>
        <v>9796</v>
      </c>
      <c r="I14" s="41" t="s">
        <v>344</v>
      </c>
      <c r="J14" s="42" t="s">
        <v>345</v>
      </c>
      <c r="K14" s="41">
        <v>9796</v>
      </c>
      <c r="L14" s="41" t="s">
        <v>346</v>
      </c>
      <c r="M14" s="42" t="s">
        <v>311</v>
      </c>
      <c r="N14" s="42" t="s">
        <v>347</v>
      </c>
      <c r="O14" s="43" t="s">
        <v>342</v>
      </c>
      <c r="P14" s="44" t="s">
        <v>343</v>
      </c>
    </row>
    <row r="15" spans="1:16" ht="12.75" customHeight="1" thickBot="1">
      <c r="A15" s="11" t="str">
        <f t="shared" si="0"/>
        <v> VB 10.108 </v>
      </c>
      <c r="B15" s="10" t="str">
        <f t="shared" si="1"/>
        <v>I</v>
      </c>
      <c r="C15" s="11">
        <f t="shared" si="2"/>
        <v>23081.818</v>
      </c>
      <c r="D15" s="15" t="str">
        <f t="shared" si="3"/>
        <v>vis</v>
      </c>
      <c r="E15" s="40">
        <f>VLOOKUP(C15,A!C$21:E$973,3,FALSE)</f>
        <v>-11665.999635213853</v>
      </c>
      <c r="F15" s="10" t="s">
        <v>58</v>
      </c>
      <c r="G15" s="15" t="str">
        <f t="shared" si="4"/>
        <v>23081.818</v>
      </c>
      <c r="H15" s="11">
        <f t="shared" si="5"/>
        <v>-11666</v>
      </c>
      <c r="I15" s="41" t="s">
        <v>61</v>
      </c>
      <c r="J15" s="42" t="s">
        <v>62</v>
      </c>
      <c r="K15" s="41">
        <v>-11666</v>
      </c>
      <c r="L15" s="41" t="s">
        <v>63</v>
      </c>
      <c r="M15" s="42" t="s">
        <v>64</v>
      </c>
      <c r="N15" s="42"/>
      <c r="O15" s="43" t="s">
        <v>65</v>
      </c>
      <c r="P15" s="43" t="s">
        <v>66</v>
      </c>
    </row>
    <row r="16" spans="1:16" ht="12.75" customHeight="1" thickBot="1">
      <c r="A16" s="11" t="str">
        <f t="shared" si="0"/>
        <v> VB 10.108 </v>
      </c>
      <c r="B16" s="10" t="str">
        <f t="shared" si="1"/>
        <v>II</v>
      </c>
      <c r="C16" s="11">
        <f t="shared" si="2"/>
        <v>25633.812</v>
      </c>
      <c r="D16" s="15" t="str">
        <f t="shared" si="3"/>
        <v>vis</v>
      </c>
      <c r="E16" s="40">
        <f>VLOOKUP(C16,A!C$21:E$973,3,FALSE)</f>
        <v>-10038.496035182729</v>
      </c>
      <c r="F16" s="10" t="s">
        <v>58</v>
      </c>
      <c r="G16" s="15" t="str">
        <f t="shared" si="4"/>
        <v>25633.812</v>
      </c>
      <c r="H16" s="11">
        <f t="shared" si="5"/>
        <v>-10038.5</v>
      </c>
      <c r="I16" s="41" t="s">
        <v>67</v>
      </c>
      <c r="J16" s="42" t="s">
        <v>68</v>
      </c>
      <c r="K16" s="41">
        <v>-10038.5</v>
      </c>
      <c r="L16" s="41" t="s">
        <v>69</v>
      </c>
      <c r="M16" s="42" t="s">
        <v>64</v>
      </c>
      <c r="N16" s="42"/>
      <c r="O16" s="43" t="s">
        <v>65</v>
      </c>
      <c r="P16" s="43" t="s">
        <v>66</v>
      </c>
    </row>
    <row r="17" spans="1:16" ht="12.75" customHeight="1" thickBot="1">
      <c r="A17" s="11" t="str">
        <f t="shared" si="0"/>
        <v> VB 10.108 </v>
      </c>
      <c r="B17" s="10" t="str">
        <f t="shared" si="1"/>
        <v>I</v>
      </c>
      <c r="C17" s="11">
        <f t="shared" si="2"/>
        <v>26040.714</v>
      </c>
      <c r="D17" s="15" t="str">
        <f t="shared" si="3"/>
        <v>vis</v>
      </c>
      <c r="E17" s="40">
        <f>VLOOKUP(C17,A!C$21:E$973,3,FALSE)</f>
        <v>-9778.99915946129</v>
      </c>
      <c r="F17" s="10" t="s">
        <v>58</v>
      </c>
      <c r="G17" s="15" t="str">
        <f t="shared" si="4"/>
        <v>26040.714</v>
      </c>
      <c r="H17" s="11">
        <f t="shared" si="5"/>
        <v>-9779</v>
      </c>
      <c r="I17" s="41" t="s">
        <v>70</v>
      </c>
      <c r="J17" s="42" t="s">
        <v>71</v>
      </c>
      <c r="K17" s="41">
        <v>-9779</v>
      </c>
      <c r="L17" s="41" t="s">
        <v>63</v>
      </c>
      <c r="M17" s="42" t="s">
        <v>64</v>
      </c>
      <c r="N17" s="42"/>
      <c r="O17" s="43" t="s">
        <v>65</v>
      </c>
      <c r="P17" s="43" t="s">
        <v>66</v>
      </c>
    </row>
    <row r="18" spans="1:16" ht="12.75" customHeight="1" thickBot="1">
      <c r="A18" s="11" t="str">
        <f t="shared" si="0"/>
        <v> VB 10.108 </v>
      </c>
      <c r="B18" s="10" t="str">
        <f t="shared" si="1"/>
        <v>I</v>
      </c>
      <c r="C18" s="11">
        <f t="shared" si="2"/>
        <v>27870.617</v>
      </c>
      <c r="D18" s="15" t="str">
        <f t="shared" si="3"/>
        <v>vis</v>
      </c>
      <c r="E18" s="40">
        <f>VLOOKUP(C18,A!C$21:E$973,3,FALSE)</f>
        <v>-8612.000443865662</v>
      </c>
      <c r="F18" s="10" t="s">
        <v>58</v>
      </c>
      <c r="G18" s="15" t="str">
        <f t="shared" si="4"/>
        <v>27870.617</v>
      </c>
      <c r="H18" s="11">
        <f t="shared" si="5"/>
        <v>-8612</v>
      </c>
      <c r="I18" s="41" t="s">
        <v>72</v>
      </c>
      <c r="J18" s="42" t="s">
        <v>73</v>
      </c>
      <c r="K18" s="41">
        <v>-8612</v>
      </c>
      <c r="L18" s="41" t="s">
        <v>74</v>
      </c>
      <c r="M18" s="42" t="s">
        <v>64</v>
      </c>
      <c r="N18" s="42"/>
      <c r="O18" s="43" t="s">
        <v>65</v>
      </c>
      <c r="P18" s="43" t="s">
        <v>66</v>
      </c>
    </row>
    <row r="19" spans="1:16" ht="12.75" customHeight="1" thickBot="1">
      <c r="A19" s="11" t="str">
        <f t="shared" si="0"/>
        <v> VB 10.108 </v>
      </c>
      <c r="B19" s="10" t="str">
        <f t="shared" si="1"/>
        <v>II</v>
      </c>
      <c r="C19" s="11">
        <f t="shared" si="2"/>
        <v>28222.689</v>
      </c>
      <c r="D19" s="15" t="str">
        <f t="shared" si="3"/>
        <v>vis</v>
      </c>
      <c r="E19" s="40">
        <f>VLOOKUP(C19,A!C$21:E$973,3,FALSE)</f>
        <v>-8387.470743768343</v>
      </c>
      <c r="F19" s="10" t="s">
        <v>58</v>
      </c>
      <c r="G19" s="15" t="str">
        <f t="shared" si="4"/>
        <v>28222.689</v>
      </c>
      <c r="H19" s="11">
        <f t="shared" si="5"/>
        <v>-8387.5</v>
      </c>
      <c r="I19" s="41" t="s">
        <v>75</v>
      </c>
      <c r="J19" s="42" t="s">
        <v>76</v>
      </c>
      <c r="K19" s="41">
        <v>-8387.5</v>
      </c>
      <c r="L19" s="41" t="s">
        <v>77</v>
      </c>
      <c r="M19" s="42" t="s">
        <v>64</v>
      </c>
      <c r="N19" s="42"/>
      <c r="O19" s="43" t="s">
        <v>65</v>
      </c>
      <c r="P19" s="43" t="s">
        <v>66</v>
      </c>
    </row>
    <row r="20" spans="1:16" ht="12.75" customHeight="1" thickBot="1">
      <c r="A20" s="11" t="str">
        <f t="shared" si="0"/>
        <v> VB 10.108 </v>
      </c>
      <c r="B20" s="10" t="str">
        <f t="shared" si="1"/>
        <v>II</v>
      </c>
      <c r="C20" s="11">
        <f t="shared" si="2"/>
        <v>28907.919</v>
      </c>
      <c r="D20" s="15" t="str">
        <f t="shared" si="3"/>
        <v>vis</v>
      </c>
      <c r="E20" s="40">
        <f>VLOOKUP(C20,A!C$21:E$973,3,FALSE)</f>
        <v>-7950.473520479679</v>
      </c>
      <c r="F20" s="10" t="s">
        <v>58</v>
      </c>
      <c r="G20" s="15" t="str">
        <f t="shared" si="4"/>
        <v>28907.919</v>
      </c>
      <c r="H20" s="11">
        <f t="shared" si="5"/>
        <v>-7950.5</v>
      </c>
      <c r="I20" s="41" t="s">
        <v>78</v>
      </c>
      <c r="J20" s="42" t="s">
        <v>79</v>
      </c>
      <c r="K20" s="41">
        <v>-7950.5</v>
      </c>
      <c r="L20" s="41" t="s">
        <v>80</v>
      </c>
      <c r="M20" s="42" t="s">
        <v>64</v>
      </c>
      <c r="N20" s="42"/>
      <c r="O20" s="43" t="s">
        <v>65</v>
      </c>
      <c r="P20" s="43" t="s">
        <v>66</v>
      </c>
    </row>
    <row r="21" spans="1:16" ht="12.75" customHeight="1" thickBot="1">
      <c r="A21" s="11" t="str">
        <f t="shared" si="0"/>
        <v> VB 10.108 </v>
      </c>
      <c r="B21" s="10" t="str">
        <f t="shared" si="1"/>
        <v>II</v>
      </c>
      <c r="C21" s="11">
        <f t="shared" si="2"/>
        <v>29721.691</v>
      </c>
      <c r="D21" s="15" t="str">
        <f t="shared" si="3"/>
        <v>vis</v>
      </c>
      <c r="E21" s="40">
        <f>VLOOKUP(C21,A!C$21:E$973,3,FALSE)</f>
        <v>-7431.5001766534315</v>
      </c>
      <c r="F21" s="10" t="s">
        <v>58</v>
      </c>
      <c r="G21" s="15" t="str">
        <f t="shared" si="4"/>
        <v>29721.691</v>
      </c>
      <c r="H21" s="11">
        <f t="shared" si="5"/>
        <v>-7431.5</v>
      </c>
      <c r="I21" s="41" t="s">
        <v>81</v>
      </c>
      <c r="J21" s="42" t="s">
        <v>82</v>
      </c>
      <c r="K21" s="41">
        <v>-7431.5</v>
      </c>
      <c r="L21" s="41" t="s">
        <v>83</v>
      </c>
      <c r="M21" s="42" t="s">
        <v>64</v>
      </c>
      <c r="N21" s="42"/>
      <c r="O21" s="43" t="s">
        <v>65</v>
      </c>
      <c r="P21" s="43" t="s">
        <v>66</v>
      </c>
    </row>
    <row r="22" spans="1:16" ht="12.75" customHeight="1" thickBot="1">
      <c r="A22" s="11" t="str">
        <f t="shared" si="0"/>
        <v> VB 10.108 </v>
      </c>
      <c r="B22" s="10" t="str">
        <f t="shared" si="1"/>
        <v>II</v>
      </c>
      <c r="C22" s="11">
        <f t="shared" si="2"/>
        <v>29825.208</v>
      </c>
      <c r="D22" s="15" t="str">
        <f t="shared" si="3"/>
        <v>vis</v>
      </c>
      <c r="E22" s="40">
        <f>VLOOKUP(C22,A!C$21:E$973,3,FALSE)</f>
        <v>-7365.483450060649</v>
      </c>
      <c r="F22" s="10" t="s">
        <v>58</v>
      </c>
      <c r="G22" s="15" t="str">
        <f t="shared" si="4"/>
        <v>29825.208</v>
      </c>
      <c r="H22" s="11">
        <f t="shared" si="5"/>
        <v>-7365.5</v>
      </c>
      <c r="I22" s="41" t="s">
        <v>84</v>
      </c>
      <c r="J22" s="42" t="s">
        <v>85</v>
      </c>
      <c r="K22" s="41">
        <v>-7365.5</v>
      </c>
      <c r="L22" s="41" t="s">
        <v>86</v>
      </c>
      <c r="M22" s="42" t="s">
        <v>64</v>
      </c>
      <c r="N22" s="42"/>
      <c r="O22" s="43" t="s">
        <v>65</v>
      </c>
      <c r="P22" s="43" t="s">
        <v>66</v>
      </c>
    </row>
    <row r="23" spans="1:16" ht="12.75" customHeight="1" thickBot="1">
      <c r="A23" s="11" t="str">
        <f t="shared" si="0"/>
        <v> VB 10.108 </v>
      </c>
      <c r="B23" s="10" t="str">
        <f t="shared" si="1"/>
        <v>I</v>
      </c>
      <c r="C23" s="11">
        <f t="shared" si="2"/>
        <v>29974.922</v>
      </c>
      <c r="D23" s="15" t="str">
        <f t="shared" si="3"/>
        <v>vis</v>
      </c>
      <c r="E23" s="40">
        <f>VLOOKUP(C23,A!C$21:E$973,3,FALSE)</f>
        <v>-7270.0051401684395</v>
      </c>
      <c r="F23" s="10" t="s">
        <v>58</v>
      </c>
      <c r="G23" s="15" t="str">
        <f t="shared" si="4"/>
        <v>29974.922</v>
      </c>
      <c r="H23" s="11">
        <f t="shared" si="5"/>
        <v>-7270</v>
      </c>
      <c r="I23" s="41" t="s">
        <v>87</v>
      </c>
      <c r="J23" s="42" t="s">
        <v>88</v>
      </c>
      <c r="K23" s="41">
        <v>-7270</v>
      </c>
      <c r="L23" s="41" t="s">
        <v>89</v>
      </c>
      <c r="M23" s="42" t="s">
        <v>64</v>
      </c>
      <c r="N23" s="42"/>
      <c r="O23" s="43" t="s">
        <v>65</v>
      </c>
      <c r="P23" s="43" t="s">
        <v>66</v>
      </c>
    </row>
    <row r="24" spans="1:16" ht="12.75" customHeight="1" thickBot="1">
      <c r="A24" s="11" t="str">
        <f t="shared" si="0"/>
        <v> VB 10.108 </v>
      </c>
      <c r="B24" s="10" t="str">
        <f t="shared" si="1"/>
        <v>I</v>
      </c>
      <c r="C24" s="11">
        <f t="shared" si="2"/>
        <v>30018.815</v>
      </c>
      <c r="D24" s="15" t="str">
        <f t="shared" si="3"/>
        <v>vis</v>
      </c>
      <c r="E24" s="40">
        <f>VLOOKUP(C24,A!C$21:E$973,3,FALSE)</f>
        <v>-7242.012905266568</v>
      </c>
      <c r="F24" s="10" t="s">
        <v>58</v>
      </c>
      <c r="G24" s="15" t="str">
        <f t="shared" si="4"/>
        <v>30018.815</v>
      </c>
      <c r="H24" s="11">
        <f t="shared" si="5"/>
        <v>-7242</v>
      </c>
      <c r="I24" s="41" t="s">
        <v>90</v>
      </c>
      <c r="J24" s="42" t="s">
        <v>91</v>
      </c>
      <c r="K24" s="41">
        <v>-7242</v>
      </c>
      <c r="L24" s="41" t="s">
        <v>92</v>
      </c>
      <c r="M24" s="42" t="s">
        <v>64</v>
      </c>
      <c r="N24" s="42"/>
      <c r="O24" s="43" t="s">
        <v>65</v>
      </c>
      <c r="P24" s="43" t="s">
        <v>66</v>
      </c>
    </row>
    <row r="25" spans="1:16" ht="12.75" customHeight="1" thickBot="1">
      <c r="A25" s="11" t="str">
        <f t="shared" si="0"/>
        <v> VB 10.108 </v>
      </c>
      <c r="B25" s="10" t="str">
        <f t="shared" si="1"/>
        <v>I</v>
      </c>
      <c r="C25" s="11">
        <f t="shared" si="2"/>
        <v>30100.349</v>
      </c>
      <c r="D25" s="15" t="str">
        <f t="shared" si="3"/>
        <v>vis</v>
      </c>
      <c r="E25" s="40">
        <f>VLOOKUP(C25,A!C$21:E$973,3,FALSE)</f>
        <v>-7190.015573562443</v>
      </c>
      <c r="F25" s="10" t="s">
        <v>58</v>
      </c>
      <c r="G25" s="15" t="str">
        <f t="shared" si="4"/>
        <v>30100.349</v>
      </c>
      <c r="H25" s="11">
        <f t="shared" si="5"/>
        <v>-7190</v>
      </c>
      <c r="I25" s="41" t="s">
        <v>93</v>
      </c>
      <c r="J25" s="42" t="s">
        <v>94</v>
      </c>
      <c r="K25" s="41">
        <v>-7190</v>
      </c>
      <c r="L25" s="41" t="s">
        <v>95</v>
      </c>
      <c r="M25" s="42" t="s">
        <v>64</v>
      </c>
      <c r="N25" s="42"/>
      <c r="O25" s="43" t="s">
        <v>65</v>
      </c>
      <c r="P25" s="43" t="s">
        <v>66</v>
      </c>
    </row>
    <row r="26" spans="1:16" ht="12.75" customHeight="1" thickBot="1">
      <c r="A26" s="11" t="str">
        <f t="shared" si="0"/>
        <v> VB 10.108 </v>
      </c>
      <c r="B26" s="10" t="str">
        <f t="shared" si="1"/>
        <v>I</v>
      </c>
      <c r="C26" s="11">
        <f t="shared" si="2"/>
        <v>30100.383</v>
      </c>
      <c r="D26" s="15" t="str">
        <f t="shared" si="3"/>
        <v>vis</v>
      </c>
      <c r="E26" s="40">
        <f>VLOOKUP(C26,A!C$21:E$973,3,FALSE)</f>
        <v>-7189.993890469769</v>
      </c>
      <c r="F26" s="10" t="s">
        <v>58</v>
      </c>
      <c r="G26" s="15" t="str">
        <f t="shared" si="4"/>
        <v>30100.383</v>
      </c>
      <c r="H26" s="11">
        <f t="shared" si="5"/>
        <v>-7190</v>
      </c>
      <c r="I26" s="41" t="s">
        <v>96</v>
      </c>
      <c r="J26" s="42" t="s">
        <v>97</v>
      </c>
      <c r="K26" s="41">
        <v>-7190</v>
      </c>
      <c r="L26" s="41" t="s">
        <v>98</v>
      </c>
      <c r="M26" s="42" t="s">
        <v>64</v>
      </c>
      <c r="N26" s="42"/>
      <c r="O26" s="43" t="s">
        <v>65</v>
      </c>
      <c r="P26" s="43" t="s">
        <v>66</v>
      </c>
    </row>
    <row r="27" spans="1:16" ht="12.75" customHeight="1" thickBot="1">
      <c r="A27" s="11" t="str">
        <f t="shared" si="0"/>
        <v> VB 10.108 </v>
      </c>
      <c r="B27" s="10" t="str">
        <f t="shared" si="1"/>
        <v>I</v>
      </c>
      <c r="C27" s="11">
        <f t="shared" si="2"/>
        <v>30111.352</v>
      </c>
      <c r="D27" s="15" t="str">
        <f t="shared" si="3"/>
        <v>vis</v>
      </c>
      <c r="E27" s="40">
        <f>VLOOKUP(C27,A!C$21:E$973,3,FALSE)</f>
        <v>-7182.998542130887</v>
      </c>
      <c r="F27" s="10" t="s">
        <v>58</v>
      </c>
      <c r="G27" s="15" t="str">
        <f t="shared" si="4"/>
        <v>30111.352</v>
      </c>
      <c r="H27" s="11">
        <f t="shared" si="5"/>
        <v>-7183</v>
      </c>
      <c r="I27" s="41" t="s">
        <v>99</v>
      </c>
      <c r="J27" s="42" t="s">
        <v>100</v>
      </c>
      <c r="K27" s="41">
        <v>-7183</v>
      </c>
      <c r="L27" s="41" t="s">
        <v>101</v>
      </c>
      <c r="M27" s="42" t="s">
        <v>64</v>
      </c>
      <c r="N27" s="42"/>
      <c r="O27" s="43" t="s">
        <v>65</v>
      </c>
      <c r="P27" s="43" t="s">
        <v>66</v>
      </c>
    </row>
    <row r="28" spans="1:16" ht="12.75" customHeight="1" thickBot="1">
      <c r="A28" s="11" t="str">
        <f t="shared" si="0"/>
        <v> VB 10.108 </v>
      </c>
      <c r="B28" s="10" t="str">
        <f t="shared" si="1"/>
        <v>II</v>
      </c>
      <c r="C28" s="11">
        <f t="shared" si="2"/>
        <v>30370.859</v>
      </c>
      <c r="D28" s="15" t="str">
        <f t="shared" si="3"/>
        <v>vis</v>
      </c>
      <c r="E28" s="40">
        <f>VLOOKUP(C28,A!C$21:E$973,3,FALSE)</f>
        <v>-7017.501061833802</v>
      </c>
      <c r="F28" s="10" t="s">
        <v>58</v>
      </c>
      <c r="G28" s="15" t="str">
        <f t="shared" si="4"/>
        <v>30370.859</v>
      </c>
      <c r="H28" s="11">
        <f t="shared" si="5"/>
        <v>-7017.5</v>
      </c>
      <c r="I28" s="41" t="s">
        <v>102</v>
      </c>
      <c r="J28" s="42" t="s">
        <v>103</v>
      </c>
      <c r="K28" s="41">
        <v>-7017.5</v>
      </c>
      <c r="L28" s="41" t="s">
        <v>104</v>
      </c>
      <c r="M28" s="42" t="s">
        <v>64</v>
      </c>
      <c r="N28" s="42"/>
      <c r="O28" s="43" t="s">
        <v>65</v>
      </c>
      <c r="P28" s="43" t="s">
        <v>66</v>
      </c>
    </row>
    <row r="29" spans="1:16" ht="12.75" customHeight="1" thickBot="1">
      <c r="A29" s="11" t="str">
        <f t="shared" si="0"/>
        <v> VB 10.108 </v>
      </c>
      <c r="B29" s="10" t="str">
        <f t="shared" si="1"/>
        <v>II</v>
      </c>
      <c r="C29" s="11">
        <f t="shared" si="2"/>
        <v>30370.877</v>
      </c>
      <c r="D29" s="15" t="str">
        <f t="shared" si="3"/>
        <v>vis</v>
      </c>
      <c r="E29" s="40">
        <f>VLOOKUP(C29,A!C$21:E$973,3,FALSE)</f>
        <v>-7017.489582549446</v>
      </c>
      <c r="F29" s="10" t="s">
        <v>58</v>
      </c>
      <c r="G29" s="15" t="str">
        <f t="shared" si="4"/>
        <v>30370.877</v>
      </c>
      <c r="H29" s="11">
        <f t="shared" si="5"/>
        <v>-7017.5</v>
      </c>
      <c r="I29" s="41" t="s">
        <v>105</v>
      </c>
      <c r="J29" s="42" t="s">
        <v>106</v>
      </c>
      <c r="K29" s="41">
        <v>-7017.5</v>
      </c>
      <c r="L29" s="41" t="s">
        <v>107</v>
      </c>
      <c r="M29" s="42" t="s">
        <v>64</v>
      </c>
      <c r="N29" s="42"/>
      <c r="O29" s="43" t="s">
        <v>65</v>
      </c>
      <c r="P29" s="43" t="s">
        <v>66</v>
      </c>
    </row>
    <row r="30" spans="1:16" ht="12.75" customHeight="1" thickBot="1">
      <c r="A30" s="11" t="str">
        <f t="shared" si="0"/>
        <v> VB 10.108 </v>
      </c>
      <c r="B30" s="10" t="str">
        <f t="shared" si="1"/>
        <v>II</v>
      </c>
      <c r="C30" s="11">
        <f t="shared" si="2"/>
        <v>30375.618</v>
      </c>
      <c r="D30" s="15" t="str">
        <f t="shared" si="3"/>
        <v>vis</v>
      </c>
      <c r="E30" s="40">
        <f>VLOOKUP(C30,A!C$21:E$973,3,FALSE)</f>
        <v>-7014.466066597706</v>
      </c>
      <c r="F30" s="10" t="s">
        <v>58</v>
      </c>
      <c r="G30" s="15" t="str">
        <f t="shared" si="4"/>
        <v>30375.618</v>
      </c>
      <c r="H30" s="11">
        <f t="shared" si="5"/>
        <v>-7014.5</v>
      </c>
      <c r="I30" s="41" t="s">
        <v>108</v>
      </c>
      <c r="J30" s="42" t="s">
        <v>109</v>
      </c>
      <c r="K30" s="41">
        <v>-7014.5</v>
      </c>
      <c r="L30" s="41" t="s">
        <v>110</v>
      </c>
      <c r="M30" s="42" t="s">
        <v>64</v>
      </c>
      <c r="N30" s="42"/>
      <c r="O30" s="43" t="s">
        <v>65</v>
      </c>
      <c r="P30" s="43" t="s">
        <v>66</v>
      </c>
    </row>
    <row r="31" spans="1:16" ht="12.75" customHeight="1" thickBot="1">
      <c r="A31" s="11" t="str">
        <f t="shared" si="0"/>
        <v> VB 10.108 </v>
      </c>
      <c r="B31" s="10" t="str">
        <f t="shared" si="1"/>
        <v>II</v>
      </c>
      <c r="C31" s="11">
        <f t="shared" si="2"/>
        <v>30411.66</v>
      </c>
      <c r="D31" s="15" t="str">
        <f t="shared" si="3"/>
        <v>vis</v>
      </c>
      <c r="E31" s="40">
        <f>VLOOKUP(C31,A!C$21:E$973,3,FALSE)</f>
        <v>-6991.480712889067</v>
      </c>
      <c r="F31" s="10" t="s">
        <v>58</v>
      </c>
      <c r="G31" s="15" t="str">
        <f t="shared" si="4"/>
        <v>30411.660</v>
      </c>
      <c r="H31" s="11">
        <f t="shared" si="5"/>
        <v>-6991.5</v>
      </c>
      <c r="I31" s="41" t="s">
        <v>111</v>
      </c>
      <c r="J31" s="42" t="s">
        <v>112</v>
      </c>
      <c r="K31" s="41">
        <v>-6991.5</v>
      </c>
      <c r="L31" s="41" t="s">
        <v>113</v>
      </c>
      <c r="M31" s="42" t="s">
        <v>64</v>
      </c>
      <c r="N31" s="42"/>
      <c r="O31" s="43" t="s">
        <v>65</v>
      </c>
      <c r="P31" s="43" t="s">
        <v>66</v>
      </c>
    </row>
    <row r="32" spans="1:16" ht="12.75" customHeight="1" thickBot="1">
      <c r="A32" s="11" t="str">
        <f t="shared" si="0"/>
        <v> VB 10.108 </v>
      </c>
      <c r="B32" s="10" t="str">
        <f t="shared" si="1"/>
        <v>I</v>
      </c>
      <c r="C32" s="11">
        <f t="shared" si="2"/>
        <v>30459.455</v>
      </c>
      <c r="D32" s="15" t="str">
        <f t="shared" si="3"/>
        <v>vis</v>
      </c>
      <c r="E32" s="40">
        <f>VLOOKUP(C32,A!C$21:E$973,3,FALSE)</f>
        <v>-6961.000024234043</v>
      </c>
      <c r="F32" s="10" t="s">
        <v>58</v>
      </c>
      <c r="G32" s="15" t="str">
        <f t="shared" si="4"/>
        <v>30459.455</v>
      </c>
      <c r="H32" s="11">
        <f t="shared" si="5"/>
        <v>-6961</v>
      </c>
      <c r="I32" s="41" t="s">
        <v>114</v>
      </c>
      <c r="J32" s="42" t="s">
        <v>115</v>
      </c>
      <c r="K32" s="41">
        <v>-6961</v>
      </c>
      <c r="L32" s="41" t="s">
        <v>83</v>
      </c>
      <c r="M32" s="42" t="s">
        <v>64</v>
      </c>
      <c r="N32" s="42"/>
      <c r="O32" s="43" t="s">
        <v>65</v>
      </c>
      <c r="P32" s="43" t="s">
        <v>66</v>
      </c>
    </row>
    <row r="33" spans="1:16" ht="12.75" customHeight="1" thickBot="1">
      <c r="A33" s="11" t="str">
        <f t="shared" si="0"/>
        <v> VB 10.108 </v>
      </c>
      <c r="B33" s="10" t="str">
        <f t="shared" si="1"/>
        <v>I</v>
      </c>
      <c r="C33" s="11">
        <f t="shared" si="2"/>
        <v>30459.489</v>
      </c>
      <c r="D33" s="15" t="str">
        <f t="shared" si="3"/>
        <v>vis</v>
      </c>
      <c r="E33" s="40">
        <f>VLOOKUP(C33,A!C$21:E$973,3,FALSE)</f>
        <v>-6960.978341141371</v>
      </c>
      <c r="F33" s="10" t="s">
        <v>58</v>
      </c>
      <c r="G33" s="15" t="str">
        <f t="shared" si="4"/>
        <v>30459.489</v>
      </c>
      <c r="H33" s="11">
        <f t="shared" si="5"/>
        <v>-6961</v>
      </c>
      <c r="I33" s="41" t="s">
        <v>116</v>
      </c>
      <c r="J33" s="42" t="s">
        <v>117</v>
      </c>
      <c r="K33" s="41">
        <v>-6961</v>
      </c>
      <c r="L33" s="41" t="s">
        <v>118</v>
      </c>
      <c r="M33" s="42" t="s">
        <v>64</v>
      </c>
      <c r="N33" s="42"/>
      <c r="O33" s="43" t="s">
        <v>65</v>
      </c>
      <c r="P33" s="43" t="s">
        <v>66</v>
      </c>
    </row>
    <row r="34" spans="1:16" ht="12.75" customHeight="1" thickBot="1">
      <c r="A34" s="11" t="str">
        <f t="shared" si="0"/>
        <v> VB 10.108 </v>
      </c>
      <c r="B34" s="10" t="str">
        <f t="shared" si="1"/>
        <v>I</v>
      </c>
      <c r="C34" s="11">
        <f t="shared" si="2"/>
        <v>30462.58</v>
      </c>
      <c r="D34" s="15" t="str">
        <f t="shared" si="3"/>
        <v>vis</v>
      </c>
      <c r="E34" s="40">
        <f>VLOOKUP(C34,A!C$21:E$973,3,FALSE)</f>
        <v>-6959.007092922254</v>
      </c>
      <c r="F34" s="10" t="s">
        <v>58</v>
      </c>
      <c r="G34" s="15" t="str">
        <f t="shared" si="4"/>
        <v>30462.580</v>
      </c>
      <c r="H34" s="11">
        <f t="shared" si="5"/>
        <v>-6959</v>
      </c>
      <c r="I34" s="41" t="s">
        <v>119</v>
      </c>
      <c r="J34" s="42" t="s">
        <v>120</v>
      </c>
      <c r="K34" s="41">
        <v>-6959</v>
      </c>
      <c r="L34" s="41" t="s">
        <v>121</v>
      </c>
      <c r="M34" s="42" t="s">
        <v>64</v>
      </c>
      <c r="N34" s="42"/>
      <c r="O34" s="43" t="s">
        <v>65</v>
      </c>
      <c r="P34" s="43" t="s">
        <v>66</v>
      </c>
    </row>
    <row r="35" spans="1:16" ht="12.75" customHeight="1" thickBot="1">
      <c r="A35" s="11" t="str">
        <f t="shared" si="0"/>
        <v> VB 10.108 </v>
      </c>
      <c r="B35" s="10" t="str">
        <f t="shared" si="1"/>
        <v>II</v>
      </c>
      <c r="C35" s="11">
        <f t="shared" si="2"/>
        <v>30518.22</v>
      </c>
      <c r="D35" s="15" t="str">
        <f t="shared" si="3"/>
        <v>vis</v>
      </c>
      <c r="E35" s="40">
        <f>VLOOKUP(C35,A!C$21:E$973,3,FALSE)</f>
        <v>-6923.523349502117</v>
      </c>
      <c r="F35" s="10" t="s">
        <v>58</v>
      </c>
      <c r="G35" s="15" t="str">
        <f t="shared" si="4"/>
        <v>30518.220</v>
      </c>
      <c r="H35" s="11">
        <f t="shared" si="5"/>
        <v>-6923.5</v>
      </c>
      <c r="I35" s="41" t="s">
        <v>122</v>
      </c>
      <c r="J35" s="42" t="s">
        <v>123</v>
      </c>
      <c r="K35" s="41">
        <v>-6923.5</v>
      </c>
      <c r="L35" s="41" t="s">
        <v>124</v>
      </c>
      <c r="M35" s="42" t="s">
        <v>64</v>
      </c>
      <c r="N35" s="42"/>
      <c r="O35" s="43" t="s">
        <v>65</v>
      </c>
      <c r="P35" s="43" t="s">
        <v>66</v>
      </c>
    </row>
    <row r="36" spans="1:16" ht="12.75" customHeight="1" thickBot="1">
      <c r="A36" s="11" t="str">
        <f t="shared" si="0"/>
        <v> VB 10.108 </v>
      </c>
      <c r="B36" s="10" t="str">
        <f t="shared" si="1"/>
        <v>II</v>
      </c>
      <c r="C36" s="11">
        <f t="shared" si="2"/>
        <v>30742.454</v>
      </c>
      <c r="D36" s="15" t="str">
        <f t="shared" si="3"/>
        <v>vis</v>
      </c>
      <c r="E36" s="40">
        <f>VLOOKUP(C36,A!C$21:E$973,3,FALSE)</f>
        <v>-6780.520802376465</v>
      </c>
      <c r="F36" s="10" t="s">
        <v>58</v>
      </c>
      <c r="G36" s="15" t="str">
        <f t="shared" si="4"/>
        <v>30742.454</v>
      </c>
      <c r="H36" s="11">
        <f t="shared" si="5"/>
        <v>-6780.5</v>
      </c>
      <c r="I36" s="41" t="s">
        <v>125</v>
      </c>
      <c r="J36" s="42" t="s">
        <v>126</v>
      </c>
      <c r="K36" s="41">
        <v>-6780.5</v>
      </c>
      <c r="L36" s="41" t="s">
        <v>127</v>
      </c>
      <c r="M36" s="42" t="s">
        <v>64</v>
      </c>
      <c r="N36" s="42"/>
      <c r="O36" s="43" t="s">
        <v>65</v>
      </c>
      <c r="P36" s="43" t="s">
        <v>66</v>
      </c>
    </row>
    <row r="37" spans="1:16" ht="12.75" customHeight="1" thickBot="1">
      <c r="A37" s="11" t="str">
        <f t="shared" si="0"/>
        <v> VB 10.108 </v>
      </c>
      <c r="B37" s="10" t="str">
        <f t="shared" si="1"/>
        <v>I</v>
      </c>
      <c r="C37" s="11">
        <f t="shared" si="2"/>
        <v>30823.256</v>
      </c>
      <c r="D37" s="15" t="str">
        <f t="shared" si="3"/>
        <v>vis</v>
      </c>
      <c r="E37" s="40">
        <f>VLOOKUP(C37,A!C$21:E$973,3,FALSE)</f>
        <v>-6728.990294902814</v>
      </c>
      <c r="F37" s="10" t="s">
        <v>58</v>
      </c>
      <c r="G37" s="15" t="str">
        <f t="shared" si="4"/>
        <v>30823.256</v>
      </c>
      <c r="H37" s="11">
        <f t="shared" si="5"/>
        <v>-6729</v>
      </c>
      <c r="I37" s="41" t="s">
        <v>128</v>
      </c>
      <c r="J37" s="42" t="s">
        <v>129</v>
      </c>
      <c r="K37" s="41">
        <v>-6729</v>
      </c>
      <c r="L37" s="41" t="s">
        <v>130</v>
      </c>
      <c r="M37" s="42" t="s">
        <v>64</v>
      </c>
      <c r="N37" s="42"/>
      <c r="O37" s="43" t="s">
        <v>65</v>
      </c>
      <c r="P37" s="43" t="s">
        <v>66</v>
      </c>
    </row>
    <row r="38" spans="1:16" ht="12.75" customHeight="1" thickBot="1">
      <c r="A38" s="11" t="str">
        <f t="shared" si="0"/>
        <v> VB 10.108 </v>
      </c>
      <c r="B38" s="10" t="str">
        <f t="shared" si="1"/>
        <v>II</v>
      </c>
      <c r="C38" s="11">
        <f t="shared" si="2"/>
        <v>30852.297</v>
      </c>
      <c r="D38" s="15" t="str">
        <f t="shared" si="3"/>
        <v>vis</v>
      </c>
      <c r="E38" s="40">
        <f>VLOOKUP(C38,A!C$21:E$973,3,FALSE)</f>
        <v>-6710.469745070604</v>
      </c>
      <c r="F38" s="10" t="s">
        <v>58</v>
      </c>
      <c r="G38" s="15" t="str">
        <f t="shared" si="4"/>
        <v>30852.297</v>
      </c>
      <c r="H38" s="11">
        <f t="shared" si="5"/>
        <v>-6710.5</v>
      </c>
      <c r="I38" s="41" t="s">
        <v>131</v>
      </c>
      <c r="J38" s="42" t="s">
        <v>132</v>
      </c>
      <c r="K38" s="41">
        <v>-6710.5</v>
      </c>
      <c r="L38" s="41" t="s">
        <v>133</v>
      </c>
      <c r="M38" s="42" t="s">
        <v>64</v>
      </c>
      <c r="N38" s="42"/>
      <c r="O38" s="43" t="s">
        <v>65</v>
      </c>
      <c r="P38" s="43" t="s">
        <v>66</v>
      </c>
    </row>
    <row r="39" spans="1:16" ht="12.75" customHeight="1" thickBot="1">
      <c r="A39" s="11" t="str">
        <f t="shared" si="0"/>
        <v> VB 10.108 </v>
      </c>
      <c r="B39" s="10" t="str">
        <f t="shared" si="1"/>
        <v>II</v>
      </c>
      <c r="C39" s="11">
        <f t="shared" si="2"/>
        <v>30877.339</v>
      </c>
      <c r="D39" s="15" t="str">
        <f t="shared" si="3"/>
        <v>vis</v>
      </c>
      <c r="E39" s="40">
        <f>VLOOKUP(C39,A!C$21:E$973,3,FALSE)</f>
        <v>-6694.499509579462</v>
      </c>
      <c r="F39" s="10" t="s">
        <v>58</v>
      </c>
      <c r="G39" s="15" t="str">
        <f t="shared" si="4"/>
        <v>30877.339</v>
      </c>
      <c r="H39" s="11">
        <f t="shared" si="5"/>
        <v>-6694.5</v>
      </c>
      <c r="I39" s="41" t="s">
        <v>134</v>
      </c>
      <c r="J39" s="42" t="s">
        <v>135</v>
      </c>
      <c r="K39" s="41">
        <v>-6694.5</v>
      </c>
      <c r="L39" s="41" t="s">
        <v>63</v>
      </c>
      <c r="M39" s="42" t="s">
        <v>64</v>
      </c>
      <c r="N39" s="42"/>
      <c r="O39" s="43" t="s">
        <v>65</v>
      </c>
      <c r="P39" s="43" t="s">
        <v>66</v>
      </c>
    </row>
    <row r="40" spans="1:16" ht="12.75" customHeight="1" thickBot="1">
      <c r="A40" s="11" t="str">
        <f t="shared" si="0"/>
        <v> VB 10.108 </v>
      </c>
      <c r="B40" s="10" t="str">
        <f t="shared" si="1"/>
        <v>II</v>
      </c>
      <c r="C40" s="11">
        <f t="shared" si="2"/>
        <v>30899.275</v>
      </c>
      <c r="D40" s="15" t="str">
        <f t="shared" si="3"/>
        <v>vis</v>
      </c>
      <c r="E40" s="40">
        <f>VLOOKUP(C40,A!C$21:E$973,3,FALSE)</f>
        <v>-6680.510088377733</v>
      </c>
      <c r="F40" s="10" t="s">
        <v>58</v>
      </c>
      <c r="G40" s="15" t="str">
        <f t="shared" si="4"/>
        <v>30899.275</v>
      </c>
      <c r="H40" s="11">
        <f t="shared" si="5"/>
        <v>-6680.5</v>
      </c>
      <c r="I40" s="41" t="s">
        <v>136</v>
      </c>
      <c r="J40" s="42" t="s">
        <v>137</v>
      </c>
      <c r="K40" s="41">
        <v>-6680.5</v>
      </c>
      <c r="L40" s="41" t="s">
        <v>138</v>
      </c>
      <c r="M40" s="42" t="s">
        <v>64</v>
      </c>
      <c r="N40" s="42"/>
      <c r="O40" s="43" t="s">
        <v>65</v>
      </c>
      <c r="P40" s="43" t="s">
        <v>66</v>
      </c>
    </row>
    <row r="41" spans="1:16" ht="12.75" customHeight="1" thickBot="1">
      <c r="A41" s="11" t="str">
        <f t="shared" si="0"/>
        <v> VB 10.108 </v>
      </c>
      <c r="B41" s="10" t="str">
        <f t="shared" si="1"/>
        <v>I</v>
      </c>
      <c r="C41" s="11">
        <f t="shared" si="2"/>
        <v>31056.887</v>
      </c>
      <c r="D41" s="15" t="str">
        <f t="shared" si="3"/>
        <v>vis</v>
      </c>
      <c r="E41" s="40">
        <f>VLOOKUP(C41,A!C$21:E$973,3,FALSE)</f>
        <v>-6579.994923605363</v>
      </c>
      <c r="F41" s="10" t="s">
        <v>58</v>
      </c>
      <c r="G41" s="15" t="str">
        <f t="shared" si="4"/>
        <v>31056.887</v>
      </c>
      <c r="H41" s="11">
        <f t="shared" si="5"/>
        <v>-6580</v>
      </c>
      <c r="I41" s="41" t="s">
        <v>139</v>
      </c>
      <c r="J41" s="42" t="s">
        <v>140</v>
      </c>
      <c r="K41" s="41">
        <v>-6580</v>
      </c>
      <c r="L41" s="41" t="s">
        <v>141</v>
      </c>
      <c r="M41" s="42" t="s">
        <v>64</v>
      </c>
      <c r="N41" s="42"/>
      <c r="O41" s="43" t="s">
        <v>65</v>
      </c>
      <c r="P41" s="43" t="s">
        <v>66</v>
      </c>
    </row>
    <row r="42" spans="1:16" ht="12.75" customHeight="1" thickBot="1">
      <c r="A42" s="11" t="str">
        <f t="shared" si="0"/>
        <v> VB 10.108 </v>
      </c>
      <c r="B42" s="10" t="str">
        <f t="shared" si="1"/>
        <v>II</v>
      </c>
      <c r="C42" s="11">
        <f t="shared" si="2"/>
        <v>31063.937</v>
      </c>
      <c r="D42" s="15" t="str">
        <f t="shared" si="3"/>
        <v>vis</v>
      </c>
      <c r="E42" s="40">
        <f>VLOOKUP(C42,A!C$21:E$973,3,FALSE)</f>
        <v>-6575.498870565965</v>
      </c>
      <c r="F42" s="10" t="s">
        <v>58</v>
      </c>
      <c r="G42" s="15" t="str">
        <f t="shared" si="4"/>
        <v>31063.937</v>
      </c>
      <c r="H42" s="11">
        <f t="shared" si="5"/>
        <v>-6575.5</v>
      </c>
      <c r="I42" s="41" t="s">
        <v>142</v>
      </c>
      <c r="J42" s="42" t="s">
        <v>143</v>
      </c>
      <c r="K42" s="41">
        <v>-6575.5</v>
      </c>
      <c r="L42" s="41" t="s">
        <v>101</v>
      </c>
      <c r="M42" s="42" t="s">
        <v>64</v>
      </c>
      <c r="N42" s="42"/>
      <c r="O42" s="43" t="s">
        <v>65</v>
      </c>
      <c r="P42" s="43" t="s">
        <v>66</v>
      </c>
    </row>
    <row r="43" spans="1:16" ht="12.75" customHeight="1" thickBot="1">
      <c r="A43" s="11" t="str">
        <f aca="true" t="shared" si="6" ref="A43:A74">P43</f>
        <v> VB 10.108 </v>
      </c>
      <c r="B43" s="10" t="str">
        <f aca="true" t="shared" si="7" ref="B43:B74">IF(H43=INT(H43),"I","II")</f>
        <v>I</v>
      </c>
      <c r="C43" s="11">
        <f aca="true" t="shared" si="8" ref="C43:C74">1*G43</f>
        <v>31144.715</v>
      </c>
      <c r="D43" s="15" t="str">
        <f aca="true" t="shared" si="9" ref="D43:D74">VLOOKUP(F43,I$1:J$5,2,FALSE)</f>
        <v>vis</v>
      </c>
      <c r="E43" s="40">
        <f>VLOOKUP(C43,A!C$21:E$973,3,FALSE)</f>
        <v>-6523.983668804789</v>
      </c>
      <c r="F43" s="10" t="s">
        <v>58</v>
      </c>
      <c r="G43" s="15" t="str">
        <f aca="true" t="shared" si="10" ref="G43:G74">MID(I43,3,LEN(I43)-3)</f>
        <v>31144.715</v>
      </c>
      <c r="H43" s="11">
        <f aca="true" t="shared" si="11" ref="H43:H74">1*K43</f>
        <v>-6524</v>
      </c>
      <c r="I43" s="41" t="s">
        <v>144</v>
      </c>
      <c r="J43" s="42" t="s">
        <v>145</v>
      </c>
      <c r="K43" s="41">
        <v>-6524</v>
      </c>
      <c r="L43" s="41" t="s">
        <v>86</v>
      </c>
      <c r="M43" s="42" t="s">
        <v>64</v>
      </c>
      <c r="N43" s="42"/>
      <c r="O43" s="43" t="s">
        <v>65</v>
      </c>
      <c r="P43" s="43" t="s">
        <v>66</v>
      </c>
    </row>
    <row r="44" spans="1:16" ht="12.75" customHeight="1" thickBot="1">
      <c r="A44" s="11" t="str">
        <f t="shared" si="6"/>
        <v> VB 10.108 </v>
      </c>
      <c r="B44" s="10" t="str">
        <f t="shared" si="7"/>
        <v>II</v>
      </c>
      <c r="C44" s="11">
        <f t="shared" si="8"/>
        <v>31167.415</v>
      </c>
      <c r="D44" s="15" t="str">
        <f t="shared" si="9"/>
        <v>vis</v>
      </c>
      <c r="E44" s="40">
        <f>VLOOKUP(C44,A!C$21:E$973,3,FALSE)</f>
        <v>-6509.507015755954</v>
      </c>
      <c r="F44" s="10" t="s">
        <v>58</v>
      </c>
      <c r="G44" s="15" t="str">
        <f t="shared" si="10"/>
        <v>31167.415</v>
      </c>
      <c r="H44" s="11">
        <f t="shared" si="11"/>
        <v>-6509.5</v>
      </c>
      <c r="I44" s="41" t="s">
        <v>146</v>
      </c>
      <c r="J44" s="42" t="s">
        <v>147</v>
      </c>
      <c r="K44" s="41">
        <v>-6509.5</v>
      </c>
      <c r="L44" s="41" t="s">
        <v>121</v>
      </c>
      <c r="M44" s="42" t="s">
        <v>64</v>
      </c>
      <c r="N44" s="42"/>
      <c r="O44" s="43" t="s">
        <v>65</v>
      </c>
      <c r="P44" s="43" t="s">
        <v>66</v>
      </c>
    </row>
    <row r="45" spans="1:16" ht="12.75" customHeight="1" thickBot="1">
      <c r="A45" s="11" t="str">
        <f t="shared" si="6"/>
        <v> VB 10.108 </v>
      </c>
      <c r="B45" s="10" t="str">
        <f t="shared" si="7"/>
        <v>II</v>
      </c>
      <c r="C45" s="11">
        <f t="shared" si="8"/>
        <v>31200.352</v>
      </c>
      <c r="D45" s="15" t="str">
        <f t="shared" si="9"/>
        <v>vis</v>
      </c>
      <c r="E45" s="40">
        <f>VLOOKUP(C45,A!C$21:E$973,3,FALSE)</f>
        <v>-6488.5018385987105</v>
      </c>
      <c r="F45" s="10" t="s">
        <v>58</v>
      </c>
      <c r="G45" s="15" t="str">
        <f t="shared" si="10"/>
        <v>31200.352</v>
      </c>
      <c r="H45" s="11">
        <f t="shared" si="11"/>
        <v>-6488.5</v>
      </c>
      <c r="I45" s="41" t="s">
        <v>148</v>
      </c>
      <c r="J45" s="42" t="s">
        <v>149</v>
      </c>
      <c r="K45" s="41">
        <v>-6488.5</v>
      </c>
      <c r="L45" s="41" t="s">
        <v>60</v>
      </c>
      <c r="M45" s="42" t="s">
        <v>64</v>
      </c>
      <c r="N45" s="42"/>
      <c r="O45" s="43" t="s">
        <v>65</v>
      </c>
      <c r="P45" s="43" t="s">
        <v>66</v>
      </c>
    </row>
    <row r="46" spans="1:16" ht="12.75" customHeight="1" thickBot="1">
      <c r="A46" s="11" t="str">
        <f t="shared" si="6"/>
        <v> VB 10.108 </v>
      </c>
      <c r="B46" s="10" t="str">
        <f t="shared" si="7"/>
        <v>II</v>
      </c>
      <c r="C46" s="11">
        <f t="shared" si="8"/>
        <v>31208.207</v>
      </c>
      <c r="D46" s="15" t="str">
        <f t="shared" si="9"/>
        <v>vis</v>
      </c>
      <c r="E46" s="40">
        <f>VLOOKUP(C46,A!C$21:E$973,3,FALSE)</f>
        <v>-6483.492406453399</v>
      </c>
      <c r="F46" s="10" t="s">
        <v>58</v>
      </c>
      <c r="G46" s="15" t="str">
        <f t="shared" si="10"/>
        <v>31208.207</v>
      </c>
      <c r="H46" s="11">
        <f t="shared" si="11"/>
        <v>-6483.5</v>
      </c>
      <c r="I46" s="41" t="s">
        <v>150</v>
      </c>
      <c r="J46" s="42" t="s">
        <v>151</v>
      </c>
      <c r="K46" s="41">
        <v>-6483.5</v>
      </c>
      <c r="L46" s="41" t="s">
        <v>152</v>
      </c>
      <c r="M46" s="42" t="s">
        <v>64</v>
      </c>
      <c r="N46" s="42"/>
      <c r="O46" s="43" t="s">
        <v>65</v>
      </c>
      <c r="P46" s="43" t="s">
        <v>66</v>
      </c>
    </row>
    <row r="47" spans="1:16" ht="12.75" customHeight="1" thickBot="1">
      <c r="A47" s="11" t="str">
        <f t="shared" si="6"/>
        <v> VB 10.108 </v>
      </c>
      <c r="B47" s="10" t="str">
        <f t="shared" si="7"/>
        <v>II</v>
      </c>
      <c r="C47" s="11">
        <f t="shared" si="8"/>
        <v>31244.269</v>
      </c>
      <c r="D47" s="15" t="str">
        <f t="shared" si="9"/>
        <v>vis</v>
      </c>
      <c r="E47" s="40">
        <f>VLOOKUP(C47,A!C$21:E$973,3,FALSE)</f>
        <v>-6460.4942979843645</v>
      </c>
      <c r="F47" s="10" t="s">
        <v>58</v>
      </c>
      <c r="G47" s="15" t="str">
        <f t="shared" si="10"/>
        <v>31244.269</v>
      </c>
      <c r="H47" s="11">
        <f t="shared" si="11"/>
        <v>-6460.5</v>
      </c>
      <c r="I47" s="41" t="s">
        <v>153</v>
      </c>
      <c r="J47" s="42" t="s">
        <v>154</v>
      </c>
      <c r="K47" s="41">
        <v>-6460.5</v>
      </c>
      <c r="L47" s="41" t="s">
        <v>155</v>
      </c>
      <c r="M47" s="42" t="s">
        <v>64</v>
      </c>
      <c r="N47" s="42"/>
      <c r="O47" s="43" t="s">
        <v>65</v>
      </c>
      <c r="P47" s="43" t="s">
        <v>66</v>
      </c>
    </row>
    <row r="48" spans="1:16" ht="12.75" customHeight="1" thickBot="1">
      <c r="A48" s="11" t="str">
        <f t="shared" si="6"/>
        <v> VB 10.108 </v>
      </c>
      <c r="B48" s="10" t="str">
        <f t="shared" si="7"/>
        <v>I</v>
      </c>
      <c r="C48" s="11">
        <f t="shared" si="8"/>
        <v>31492.795</v>
      </c>
      <c r="D48" s="15" t="str">
        <f t="shared" si="9"/>
        <v>vis</v>
      </c>
      <c r="E48" s="40">
        <f>VLOOKUP(C48,A!C$21:E$973,3,FALSE)</f>
        <v>-6301.999818882403</v>
      </c>
      <c r="F48" s="10" t="s">
        <v>58</v>
      </c>
      <c r="G48" s="15" t="str">
        <f t="shared" si="10"/>
        <v>31492.795</v>
      </c>
      <c r="H48" s="11">
        <f t="shared" si="11"/>
        <v>-6302</v>
      </c>
      <c r="I48" s="41" t="s">
        <v>156</v>
      </c>
      <c r="J48" s="42" t="s">
        <v>157</v>
      </c>
      <c r="K48" s="41">
        <v>-6302</v>
      </c>
      <c r="L48" s="41" t="s">
        <v>158</v>
      </c>
      <c r="M48" s="42" t="s">
        <v>64</v>
      </c>
      <c r="N48" s="42"/>
      <c r="O48" s="43" t="s">
        <v>65</v>
      </c>
      <c r="P48" s="43" t="s">
        <v>66</v>
      </c>
    </row>
    <row r="49" spans="1:16" ht="12.75" customHeight="1" thickBot="1">
      <c r="A49" s="11" t="str">
        <f t="shared" si="6"/>
        <v> VB 10.108 </v>
      </c>
      <c r="B49" s="10" t="str">
        <f t="shared" si="7"/>
        <v>I</v>
      </c>
      <c r="C49" s="11">
        <f t="shared" si="8"/>
        <v>31492.806</v>
      </c>
      <c r="D49" s="15" t="str">
        <f t="shared" si="9"/>
        <v>vis</v>
      </c>
      <c r="E49" s="40">
        <f>VLOOKUP(C49,A!C$21:E$973,3,FALSE)</f>
        <v>-6301.992803764184</v>
      </c>
      <c r="F49" s="10" t="s">
        <v>58</v>
      </c>
      <c r="G49" s="15" t="str">
        <f t="shared" si="10"/>
        <v>31492.806</v>
      </c>
      <c r="H49" s="11">
        <f t="shared" si="11"/>
        <v>-6302</v>
      </c>
      <c r="I49" s="41" t="s">
        <v>159</v>
      </c>
      <c r="J49" s="42" t="s">
        <v>160</v>
      </c>
      <c r="K49" s="41">
        <v>-6302</v>
      </c>
      <c r="L49" s="41" t="s">
        <v>161</v>
      </c>
      <c r="M49" s="42" t="s">
        <v>64</v>
      </c>
      <c r="N49" s="42"/>
      <c r="O49" s="43" t="s">
        <v>65</v>
      </c>
      <c r="P49" s="43" t="s">
        <v>66</v>
      </c>
    </row>
    <row r="50" spans="1:16" ht="12.75" customHeight="1" thickBot="1">
      <c r="A50" s="11" t="str">
        <f t="shared" si="6"/>
        <v> VB 10.108 </v>
      </c>
      <c r="B50" s="10" t="str">
        <f t="shared" si="7"/>
        <v>II</v>
      </c>
      <c r="C50" s="11">
        <f t="shared" si="8"/>
        <v>31493.54</v>
      </c>
      <c r="D50" s="15" t="str">
        <f t="shared" si="9"/>
        <v>vis</v>
      </c>
      <c r="E50" s="40">
        <f>VLOOKUP(C50,A!C$21:E$973,3,FALSE)</f>
        <v>-6301.5247040576705</v>
      </c>
      <c r="F50" s="10" t="s">
        <v>58</v>
      </c>
      <c r="G50" s="15" t="str">
        <f t="shared" si="10"/>
        <v>31493.540</v>
      </c>
      <c r="H50" s="11">
        <f t="shared" si="11"/>
        <v>-6301.5</v>
      </c>
      <c r="I50" s="41" t="s">
        <v>162</v>
      </c>
      <c r="J50" s="42" t="s">
        <v>163</v>
      </c>
      <c r="K50" s="41">
        <v>-6301.5</v>
      </c>
      <c r="L50" s="41" t="s">
        <v>164</v>
      </c>
      <c r="M50" s="42" t="s">
        <v>64</v>
      </c>
      <c r="N50" s="42"/>
      <c r="O50" s="43" t="s">
        <v>65</v>
      </c>
      <c r="P50" s="43" t="s">
        <v>66</v>
      </c>
    </row>
    <row r="51" spans="1:16" ht="12.75" customHeight="1" thickBot="1">
      <c r="A51" s="11" t="str">
        <f t="shared" si="6"/>
        <v> VB 10.108 </v>
      </c>
      <c r="B51" s="10" t="str">
        <f t="shared" si="7"/>
        <v>II</v>
      </c>
      <c r="C51" s="11">
        <f t="shared" si="8"/>
        <v>31529.648</v>
      </c>
      <c r="D51" s="15" t="str">
        <f t="shared" si="9"/>
        <v>vis</v>
      </c>
      <c r="E51" s="40">
        <f>VLOOKUP(C51,A!C$21:E$973,3,FALSE)</f>
        <v>-6278.497259639727</v>
      </c>
      <c r="F51" s="10" t="s">
        <v>58</v>
      </c>
      <c r="G51" s="15" t="str">
        <f t="shared" si="10"/>
        <v>31529.648</v>
      </c>
      <c r="H51" s="11">
        <f t="shared" si="11"/>
        <v>-6278.5</v>
      </c>
      <c r="I51" s="41" t="s">
        <v>165</v>
      </c>
      <c r="J51" s="42" t="s">
        <v>166</v>
      </c>
      <c r="K51" s="41">
        <v>-6278.5</v>
      </c>
      <c r="L51" s="41" t="s">
        <v>167</v>
      </c>
      <c r="M51" s="42" t="s">
        <v>64</v>
      </c>
      <c r="N51" s="42"/>
      <c r="O51" s="43" t="s">
        <v>65</v>
      </c>
      <c r="P51" s="43" t="s">
        <v>66</v>
      </c>
    </row>
    <row r="52" spans="1:16" ht="12.75" customHeight="1" thickBot="1">
      <c r="A52" s="11" t="str">
        <f t="shared" si="6"/>
        <v> VB 10.108 </v>
      </c>
      <c r="B52" s="10" t="str">
        <f t="shared" si="7"/>
        <v>I</v>
      </c>
      <c r="C52" s="11">
        <f t="shared" si="8"/>
        <v>31530.418</v>
      </c>
      <c r="D52" s="15" t="str">
        <f t="shared" si="9"/>
        <v>vis</v>
      </c>
      <c r="E52" s="40">
        <f>VLOOKUP(C52,A!C$21:E$973,3,FALSE)</f>
        <v>-6278.006201364503</v>
      </c>
      <c r="F52" s="10" t="s">
        <v>58</v>
      </c>
      <c r="G52" s="15" t="str">
        <f t="shared" si="10"/>
        <v>31530.418</v>
      </c>
      <c r="H52" s="11">
        <f t="shared" si="11"/>
        <v>-6278</v>
      </c>
      <c r="I52" s="41" t="s">
        <v>168</v>
      </c>
      <c r="J52" s="42" t="s">
        <v>169</v>
      </c>
      <c r="K52" s="41">
        <v>-6278</v>
      </c>
      <c r="L52" s="41" t="s">
        <v>170</v>
      </c>
      <c r="M52" s="42" t="s">
        <v>64</v>
      </c>
      <c r="N52" s="42"/>
      <c r="O52" s="43" t="s">
        <v>65</v>
      </c>
      <c r="P52" s="43" t="s">
        <v>66</v>
      </c>
    </row>
    <row r="53" spans="1:16" ht="12.75" customHeight="1" thickBot="1">
      <c r="A53" s="11" t="str">
        <f t="shared" si="6"/>
        <v> VB 10.108 </v>
      </c>
      <c r="B53" s="10" t="str">
        <f t="shared" si="7"/>
        <v>I</v>
      </c>
      <c r="C53" s="11">
        <f t="shared" si="8"/>
        <v>31552.38</v>
      </c>
      <c r="D53" s="15" t="str">
        <f t="shared" si="9"/>
        <v>vis</v>
      </c>
      <c r="E53" s="40">
        <f>VLOOKUP(C53,A!C$21:E$973,3,FALSE)</f>
        <v>-6264.0001989742605</v>
      </c>
      <c r="F53" s="10" t="s">
        <v>58</v>
      </c>
      <c r="G53" s="15" t="str">
        <f t="shared" si="10"/>
        <v>31552.380</v>
      </c>
      <c r="H53" s="11">
        <f t="shared" si="11"/>
        <v>-6264</v>
      </c>
      <c r="I53" s="41" t="s">
        <v>171</v>
      </c>
      <c r="J53" s="42" t="s">
        <v>172</v>
      </c>
      <c r="K53" s="41">
        <v>-6264</v>
      </c>
      <c r="L53" s="41" t="s">
        <v>83</v>
      </c>
      <c r="M53" s="42" t="s">
        <v>64</v>
      </c>
      <c r="N53" s="42"/>
      <c r="O53" s="43" t="s">
        <v>65</v>
      </c>
      <c r="P53" s="43" t="s">
        <v>66</v>
      </c>
    </row>
    <row r="54" spans="1:16" ht="12.75" customHeight="1" thickBot="1">
      <c r="A54" s="11" t="str">
        <f t="shared" si="6"/>
        <v> VB 10.108 </v>
      </c>
      <c r="B54" s="10" t="str">
        <f t="shared" si="7"/>
        <v>I</v>
      </c>
      <c r="C54" s="11">
        <f t="shared" si="8"/>
        <v>31640.21</v>
      </c>
      <c r="D54" s="15" t="str">
        <f t="shared" si="9"/>
        <v>vis</v>
      </c>
      <c r="E54" s="40">
        <f>VLOOKUP(C54,A!C$21:E$973,3,FALSE)</f>
        <v>-6207.9876686976495</v>
      </c>
      <c r="F54" s="10" t="s">
        <v>58</v>
      </c>
      <c r="G54" s="15" t="str">
        <f t="shared" si="10"/>
        <v>31640.210</v>
      </c>
      <c r="H54" s="11">
        <f t="shared" si="11"/>
        <v>-6208</v>
      </c>
      <c r="I54" s="41" t="s">
        <v>173</v>
      </c>
      <c r="J54" s="42" t="s">
        <v>174</v>
      </c>
      <c r="K54" s="41">
        <v>-6208</v>
      </c>
      <c r="L54" s="41" t="s">
        <v>175</v>
      </c>
      <c r="M54" s="42" t="s">
        <v>64</v>
      </c>
      <c r="N54" s="42"/>
      <c r="O54" s="43" t="s">
        <v>65</v>
      </c>
      <c r="P54" s="43" t="s">
        <v>66</v>
      </c>
    </row>
    <row r="55" spans="1:16" ht="12.75" customHeight="1" thickBot="1">
      <c r="A55" s="11" t="str">
        <f t="shared" si="6"/>
        <v> VB 10.108 </v>
      </c>
      <c r="B55" s="10" t="str">
        <f t="shared" si="7"/>
        <v>I</v>
      </c>
      <c r="C55" s="11">
        <f t="shared" si="8"/>
        <v>31848.751</v>
      </c>
      <c r="D55" s="15" t="str">
        <f t="shared" si="9"/>
        <v>vis</v>
      </c>
      <c r="E55" s="40">
        <f>VLOOKUP(C55,A!C$21:E$973,3,FALSE)</f>
        <v>-6074.993144316287</v>
      </c>
      <c r="F55" s="10" t="s">
        <v>58</v>
      </c>
      <c r="G55" s="15" t="str">
        <f t="shared" si="10"/>
        <v>31848.751</v>
      </c>
      <c r="H55" s="11">
        <f t="shared" si="11"/>
        <v>-6075</v>
      </c>
      <c r="I55" s="41" t="s">
        <v>176</v>
      </c>
      <c r="J55" s="42" t="s">
        <v>177</v>
      </c>
      <c r="K55" s="41">
        <v>-6075</v>
      </c>
      <c r="L55" s="41" t="s">
        <v>161</v>
      </c>
      <c r="M55" s="42" t="s">
        <v>64</v>
      </c>
      <c r="N55" s="42"/>
      <c r="O55" s="43" t="s">
        <v>65</v>
      </c>
      <c r="P55" s="43" t="s">
        <v>66</v>
      </c>
    </row>
    <row r="56" spans="1:16" ht="12.75" customHeight="1" thickBot="1">
      <c r="A56" s="11" t="str">
        <f t="shared" si="6"/>
        <v> VB 10.108 </v>
      </c>
      <c r="B56" s="10" t="str">
        <f t="shared" si="7"/>
        <v>I</v>
      </c>
      <c r="C56" s="11">
        <f t="shared" si="8"/>
        <v>31886.381</v>
      </c>
      <c r="D56" s="15" t="str">
        <f t="shared" si="9"/>
        <v>vis</v>
      </c>
      <c r="E56" s="40">
        <f>VLOOKUP(C56,A!C$21:E$973,3,FALSE)</f>
        <v>-6050.99506263225</v>
      </c>
      <c r="F56" s="10" t="s">
        <v>58</v>
      </c>
      <c r="G56" s="15" t="str">
        <f t="shared" si="10"/>
        <v>31886.381</v>
      </c>
      <c r="H56" s="11">
        <f t="shared" si="11"/>
        <v>-6051</v>
      </c>
      <c r="I56" s="41" t="s">
        <v>178</v>
      </c>
      <c r="J56" s="42" t="s">
        <v>179</v>
      </c>
      <c r="K56" s="41">
        <v>-6051</v>
      </c>
      <c r="L56" s="41" t="s">
        <v>141</v>
      </c>
      <c r="M56" s="42" t="s">
        <v>64</v>
      </c>
      <c r="N56" s="42"/>
      <c r="O56" s="43" t="s">
        <v>65</v>
      </c>
      <c r="P56" s="43" t="s">
        <v>66</v>
      </c>
    </row>
    <row r="57" spans="1:16" ht="12.75" customHeight="1" thickBot="1">
      <c r="A57" s="11" t="str">
        <f t="shared" si="6"/>
        <v> VB 10.108 </v>
      </c>
      <c r="B57" s="10" t="str">
        <f t="shared" si="7"/>
        <v>II</v>
      </c>
      <c r="C57" s="11">
        <f t="shared" si="8"/>
        <v>31904.421</v>
      </c>
      <c r="D57" s="15" t="str">
        <f t="shared" si="9"/>
        <v>vis</v>
      </c>
      <c r="E57" s="40">
        <f>VLOOKUP(C57,A!C$21:E$973,3,FALSE)</f>
        <v>-6039.490268755557</v>
      </c>
      <c r="F57" s="10" t="s">
        <v>58</v>
      </c>
      <c r="G57" s="15" t="str">
        <f t="shared" si="10"/>
        <v>31904.421</v>
      </c>
      <c r="H57" s="11">
        <f t="shared" si="11"/>
        <v>-6039.5</v>
      </c>
      <c r="I57" s="41" t="s">
        <v>180</v>
      </c>
      <c r="J57" s="42" t="s">
        <v>181</v>
      </c>
      <c r="K57" s="41">
        <v>-6039.5</v>
      </c>
      <c r="L57" s="41" t="s">
        <v>130</v>
      </c>
      <c r="M57" s="42" t="s">
        <v>64</v>
      </c>
      <c r="N57" s="42"/>
      <c r="O57" s="43" t="s">
        <v>65</v>
      </c>
      <c r="P57" s="43" t="s">
        <v>66</v>
      </c>
    </row>
    <row r="58" spans="1:16" ht="12.75" customHeight="1" thickBot="1">
      <c r="A58" s="11" t="str">
        <f t="shared" si="6"/>
        <v> VB 10.108 </v>
      </c>
      <c r="B58" s="10" t="str">
        <f t="shared" si="7"/>
        <v>II</v>
      </c>
      <c r="C58" s="11">
        <f t="shared" si="8"/>
        <v>31910.644</v>
      </c>
      <c r="D58" s="15" t="str">
        <f t="shared" si="9"/>
        <v>vis</v>
      </c>
      <c r="E58" s="40">
        <f>VLOOKUP(C58,A!C$21:E$973,3,FALSE)</f>
        <v>-6035.521625058512</v>
      </c>
      <c r="F58" s="10" t="s">
        <v>58</v>
      </c>
      <c r="G58" s="15" t="str">
        <f t="shared" si="10"/>
        <v>31910.644</v>
      </c>
      <c r="H58" s="11">
        <f t="shared" si="11"/>
        <v>-6035.5</v>
      </c>
      <c r="I58" s="41" t="s">
        <v>182</v>
      </c>
      <c r="J58" s="42" t="s">
        <v>183</v>
      </c>
      <c r="K58" s="41">
        <v>-6035.5</v>
      </c>
      <c r="L58" s="41" t="s">
        <v>184</v>
      </c>
      <c r="M58" s="42" t="s">
        <v>64</v>
      </c>
      <c r="N58" s="42"/>
      <c r="O58" s="43" t="s">
        <v>65</v>
      </c>
      <c r="P58" s="43" t="s">
        <v>66</v>
      </c>
    </row>
    <row r="59" spans="1:16" ht="12.75" customHeight="1" thickBot="1">
      <c r="A59" s="11" t="str">
        <f t="shared" si="6"/>
        <v> VB 10.108 </v>
      </c>
      <c r="B59" s="10" t="str">
        <f t="shared" si="7"/>
        <v>II</v>
      </c>
      <c r="C59" s="11">
        <f t="shared" si="8"/>
        <v>31910.658</v>
      </c>
      <c r="D59" s="15" t="str">
        <f t="shared" si="9"/>
        <v>vis</v>
      </c>
      <c r="E59" s="40">
        <f>VLOOKUP(C59,A!C$21:E$973,3,FALSE)</f>
        <v>-6035.512696726235</v>
      </c>
      <c r="F59" s="10" t="s">
        <v>58</v>
      </c>
      <c r="G59" s="15" t="str">
        <f t="shared" si="10"/>
        <v>31910.658</v>
      </c>
      <c r="H59" s="11">
        <f t="shared" si="11"/>
        <v>-6035.5</v>
      </c>
      <c r="I59" s="41" t="s">
        <v>185</v>
      </c>
      <c r="J59" s="42" t="s">
        <v>186</v>
      </c>
      <c r="K59" s="41">
        <v>-6035.5</v>
      </c>
      <c r="L59" s="41" t="s">
        <v>92</v>
      </c>
      <c r="M59" s="42" t="s">
        <v>64</v>
      </c>
      <c r="N59" s="42"/>
      <c r="O59" s="43" t="s">
        <v>65</v>
      </c>
      <c r="P59" s="43" t="s">
        <v>66</v>
      </c>
    </row>
    <row r="60" spans="1:16" ht="12.75" customHeight="1" thickBot="1">
      <c r="A60" s="11" t="str">
        <f t="shared" si="6"/>
        <v> VB 10.108 </v>
      </c>
      <c r="B60" s="10" t="str">
        <f t="shared" si="7"/>
        <v>II</v>
      </c>
      <c r="C60" s="11">
        <f t="shared" si="8"/>
        <v>32003.225</v>
      </c>
      <c r="D60" s="15" t="str">
        <f t="shared" si="9"/>
        <v>vis</v>
      </c>
      <c r="E60" s="40">
        <f>VLOOKUP(C60,A!C$21:E$973,3,FALSE)</f>
        <v>-5976.479201449962</v>
      </c>
      <c r="F60" s="10" t="s">
        <v>58</v>
      </c>
      <c r="G60" s="15" t="str">
        <f t="shared" si="10"/>
        <v>32003.225</v>
      </c>
      <c r="H60" s="11">
        <f t="shared" si="11"/>
        <v>-5976.5</v>
      </c>
      <c r="I60" s="41" t="s">
        <v>187</v>
      </c>
      <c r="J60" s="42" t="s">
        <v>188</v>
      </c>
      <c r="K60" s="41">
        <v>-5976.5</v>
      </c>
      <c r="L60" s="41" t="s">
        <v>189</v>
      </c>
      <c r="M60" s="42" t="s">
        <v>64</v>
      </c>
      <c r="N60" s="42"/>
      <c r="O60" s="43" t="s">
        <v>65</v>
      </c>
      <c r="P60" s="43" t="s">
        <v>66</v>
      </c>
    </row>
    <row r="61" spans="1:16" ht="12.75" customHeight="1" thickBot="1">
      <c r="A61" s="11" t="str">
        <f t="shared" si="6"/>
        <v> VB 10.108 </v>
      </c>
      <c r="B61" s="10" t="str">
        <f t="shared" si="7"/>
        <v>I</v>
      </c>
      <c r="C61" s="11">
        <f t="shared" si="8"/>
        <v>32204.748</v>
      </c>
      <c r="D61" s="15" t="str">
        <f t="shared" si="9"/>
        <v>vis</v>
      </c>
      <c r="E61" s="40">
        <f>VLOOKUP(C61,A!C$21:E$973,3,FALSE)</f>
        <v>-5847.960322491362</v>
      </c>
      <c r="F61" s="10" t="s">
        <v>58</v>
      </c>
      <c r="G61" s="15" t="str">
        <f t="shared" si="10"/>
        <v>32204.748</v>
      </c>
      <c r="H61" s="11">
        <f t="shared" si="11"/>
        <v>-5848</v>
      </c>
      <c r="I61" s="41" t="s">
        <v>190</v>
      </c>
      <c r="J61" s="42" t="s">
        <v>191</v>
      </c>
      <c r="K61" s="41">
        <v>-5848</v>
      </c>
      <c r="L61" s="41" t="s">
        <v>192</v>
      </c>
      <c r="M61" s="42" t="s">
        <v>64</v>
      </c>
      <c r="N61" s="42"/>
      <c r="O61" s="43" t="s">
        <v>65</v>
      </c>
      <c r="P61" s="43" t="s">
        <v>66</v>
      </c>
    </row>
    <row r="62" spans="1:16" ht="12.75" customHeight="1" thickBot="1">
      <c r="A62" s="11" t="str">
        <f t="shared" si="6"/>
        <v> VB 10.108 </v>
      </c>
      <c r="B62" s="10" t="str">
        <f t="shared" si="7"/>
        <v>I</v>
      </c>
      <c r="C62" s="11">
        <f t="shared" si="8"/>
        <v>32229.785</v>
      </c>
      <c r="D62" s="15" t="str">
        <f t="shared" si="9"/>
        <v>vis</v>
      </c>
      <c r="E62" s="40">
        <f>VLOOKUP(C62,A!C$21:E$973,3,FALSE)</f>
        <v>-5831.993275690319</v>
      </c>
      <c r="F62" s="10" t="s">
        <v>58</v>
      </c>
      <c r="G62" s="15" t="str">
        <f t="shared" si="10"/>
        <v>32229.785</v>
      </c>
      <c r="H62" s="11">
        <f t="shared" si="11"/>
        <v>-5832</v>
      </c>
      <c r="I62" s="41" t="s">
        <v>193</v>
      </c>
      <c r="J62" s="42" t="s">
        <v>194</v>
      </c>
      <c r="K62" s="41">
        <v>-5832</v>
      </c>
      <c r="L62" s="41" t="s">
        <v>161</v>
      </c>
      <c r="M62" s="42" t="s">
        <v>64</v>
      </c>
      <c r="N62" s="42"/>
      <c r="O62" s="43" t="s">
        <v>65</v>
      </c>
      <c r="P62" s="43" t="s">
        <v>66</v>
      </c>
    </row>
    <row r="63" spans="1:16" ht="12.75" customHeight="1" thickBot="1">
      <c r="A63" s="11" t="str">
        <f t="shared" si="6"/>
        <v> VB 10.108 </v>
      </c>
      <c r="B63" s="10" t="str">
        <f t="shared" si="7"/>
        <v>I</v>
      </c>
      <c r="C63" s="11">
        <f t="shared" si="8"/>
        <v>32240.732</v>
      </c>
      <c r="D63" s="15" t="str">
        <f t="shared" si="9"/>
        <v>vis</v>
      </c>
      <c r="E63" s="40">
        <f>VLOOKUP(C63,A!C$21:E$973,3,FALSE)</f>
        <v>-5825.01195758787</v>
      </c>
      <c r="F63" s="10" t="s">
        <v>58</v>
      </c>
      <c r="G63" s="15" t="str">
        <f t="shared" si="10"/>
        <v>32240.732</v>
      </c>
      <c r="H63" s="11">
        <f t="shared" si="11"/>
        <v>-5825</v>
      </c>
      <c r="I63" s="41" t="s">
        <v>195</v>
      </c>
      <c r="J63" s="42" t="s">
        <v>196</v>
      </c>
      <c r="K63" s="41">
        <v>-5825</v>
      </c>
      <c r="L63" s="41" t="s">
        <v>197</v>
      </c>
      <c r="M63" s="42" t="s">
        <v>64</v>
      </c>
      <c r="N63" s="42"/>
      <c r="O63" s="43" t="s">
        <v>65</v>
      </c>
      <c r="P63" s="43" t="s">
        <v>66</v>
      </c>
    </row>
    <row r="64" spans="1:16" ht="12.75" customHeight="1" thickBot="1">
      <c r="A64" s="11" t="str">
        <f t="shared" si="6"/>
        <v> VB 10.108 </v>
      </c>
      <c r="B64" s="10" t="str">
        <f t="shared" si="7"/>
        <v>I</v>
      </c>
      <c r="C64" s="11">
        <f t="shared" si="8"/>
        <v>32286.238</v>
      </c>
      <c r="D64" s="15" t="str">
        <f t="shared" si="9"/>
        <v>vis</v>
      </c>
      <c r="E64" s="40">
        <f>VLOOKUP(C64,A!C$21:E$973,3,FALSE)</f>
        <v>-5795.9910512601045</v>
      </c>
      <c r="F64" s="10" t="s">
        <v>58</v>
      </c>
      <c r="G64" s="15" t="str">
        <f t="shared" si="10"/>
        <v>32286.238</v>
      </c>
      <c r="H64" s="11">
        <f t="shared" si="11"/>
        <v>-5796</v>
      </c>
      <c r="I64" s="41" t="s">
        <v>198</v>
      </c>
      <c r="J64" s="42" t="s">
        <v>199</v>
      </c>
      <c r="K64" s="41">
        <v>-5796</v>
      </c>
      <c r="L64" s="41" t="s">
        <v>200</v>
      </c>
      <c r="M64" s="42" t="s">
        <v>64</v>
      </c>
      <c r="N64" s="42"/>
      <c r="O64" s="43" t="s">
        <v>65</v>
      </c>
      <c r="P64" s="43" t="s">
        <v>66</v>
      </c>
    </row>
    <row r="65" spans="1:16" ht="12.75" customHeight="1" thickBot="1">
      <c r="A65" s="11" t="str">
        <f t="shared" si="6"/>
        <v> VB 10.108 </v>
      </c>
      <c r="B65" s="10" t="str">
        <f t="shared" si="7"/>
        <v>I</v>
      </c>
      <c r="C65" s="11">
        <f t="shared" si="8"/>
        <v>32300.312</v>
      </c>
      <c r="D65" s="15" t="str">
        <f t="shared" si="9"/>
        <v>vis</v>
      </c>
      <c r="E65" s="40">
        <f>VLOOKUP(C65,A!C$21:E$973,3,FALSE)</f>
        <v>-5787.015526369827</v>
      </c>
      <c r="F65" s="10" t="s">
        <v>58</v>
      </c>
      <c r="G65" s="15" t="str">
        <f t="shared" si="10"/>
        <v>32300.312</v>
      </c>
      <c r="H65" s="11">
        <f t="shared" si="11"/>
        <v>-5787</v>
      </c>
      <c r="I65" s="41" t="s">
        <v>201</v>
      </c>
      <c r="J65" s="42" t="s">
        <v>202</v>
      </c>
      <c r="K65" s="41">
        <v>-5787</v>
      </c>
      <c r="L65" s="41" t="s">
        <v>95</v>
      </c>
      <c r="M65" s="42" t="s">
        <v>64</v>
      </c>
      <c r="N65" s="42"/>
      <c r="O65" s="43" t="s">
        <v>65</v>
      </c>
      <c r="P65" s="43" t="s">
        <v>66</v>
      </c>
    </row>
    <row r="66" spans="1:16" ht="12.75" customHeight="1" thickBot="1">
      <c r="A66" s="11" t="str">
        <f t="shared" si="6"/>
        <v> VB 10.108 </v>
      </c>
      <c r="B66" s="10" t="str">
        <f t="shared" si="7"/>
        <v>I</v>
      </c>
      <c r="C66" s="11">
        <f t="shared" si="8"/>
        <v>32322.273</v>
      </c>
      <c r="D66" s="15" t="str">
        <f t="shared" si="9"/>
        <v>vis</v>
      </c>
      <c r="E66" s="40">
        <f>VLOOKUP(C66,A!C$21:E$973,3,FALSE)</f>
        <v>-5773.010161717605</v>
      </c>
      <c r="F66" s="10" t="s">
        <v>58</v>
      </c>
      <c r="G66" s="15" t="str">
        <f t="shared" si="10"/>
        <v>32322.273</v>
      </c>
      <c r="H66" s="11">
        <f t="shared" si="11"/>
        <v>-5773</v>
      </c>
      <c r="I66" s="41" t="s">
        <v>203</v>
      </c>
      <c r="J66" s="42" t="s">
        <v>204</v>
      </c>
      <c r="K66" s="41">
        <v>-5773</v>
      </c>
      <c r="L66" s="41" t="s">
        <v>138</v>
      </c>
      <c r="M66" s="42" t="s">
        <v>64</v>
      </c>
      <c r="N66" s="42"/>
      <c r="O66" s="43" t="s">
        <v>65</v>
      </c>
      <c r="P66" s="43" t="s">
        <v>66</v>
      </c>
    </row>
    <row r="67" spans="1:16" ht="12.75" customHeight="1" thickBot="1">
      <c r="A67" s="11" t="str">
        <f t="shared" si="6"/>
        <v> VB 10.108 </v>
      </c>
      <c r="B67" s="10" t="str">
        <f t="shared" si="7"/>
        <v>I</v>
      </c>
      <c r="C67" s="11">
        <f t="shared" si="8"/>
        <v>32322.307</v>
      </c>
      <c r="D67" s="15" t="str">
        <f t="shared" si="9"/>
        <v>vis</v>
      </c>
      <c r="E67" s="40">
        <f>VLOOKUP(C67,A!C$21:E$973,3,FALSE)</f>
        <v>-5772.988478624933</v>
      </c>
      <c r="F67" s="10" t="s">
        <v>58</v>
      </c>
      <c r="G67" s="15" t="str">
        <f t="shared" si="10"/>
        <v>32322.307</v>
      </c>
      <c r="H67" s="11">
        <f t="shared" si="11"/>
        <v>-5773</v>
      </c>
      <c r="I67" s="41" t="s">
        <v>205</v>
      </c>
      <c r="J67" s="42" t="s">
        <v>206</v>
      </c>
      <c r="K67" s="41">
        <v>-5773</v>
      </c>
      <c r="L67" s="41" t="s">
        <v>207</v>
      </c>
      <c r="M67" s="42" t="s">
        <v>64</v>
      </c>
      <c r="N67" s="42"/>
      <c r="O67" s="43" t="s">
        <v>65</v>
      </c>
      <c r="P67" s="43" t="s">
        <v>66</v>
      </c>
    </row>
    <row r="68" spans="1:16" ht="12.75" customHeight="1" thickBot="1">
      <c r="A68" s="11" t="str">
        <f t="shared" si="6"/>
        <v> VB 10.108 </v>
      </c>
      <c r="B68" s="10" t="str">
        <f t="shared" si="7"/>
        <v>I</v>
      </c>
      <c r="C68" s="11">
        <f t="shared" si="8"/>
        <v>32590.437</v>
      </c>
      <c r="D68" s="15" t="str">
        <f t="shared" si="9"/>
        <v>vis</v>
      </c>
      <c r="E68" s="40">
        <f>VLOOKUP(C68,A!C$21:E$973,3,FALSE)</f>
        <v>-5601.9917833833515</v>
      </c>
      <c r="F68" s="10" t="s">
        <v>58</v>
      </c>
      <c r="G68" s="15" t="str">
        <f t="shared" si="10"/>
        <v>32590.437</v>
      </c>
      <c r="H68" s="11">
        <f t="shared" si="11"/>
        <v>-5602</v>
      </c>
      <c r="I68" s="41" t="s">
        <v>208</v>
      </c>
      <c r="J68" s="42" t="s">
        <v>209</v>
      </c>
      <c r="K68" s="41">
        <v>-5602</v>
      </c>
      <c r="L68" s="41" t="s">
        <v>210</v>
      </c>
      <c r="M68" s="42" t="s">
        <v>64</v>
      </c>
      <c r="N68" s="42"/>
      <c r="O68" s="43" t="s">
        <v>65</v>
      </c>
      <c r="P68" s="43" t="s">
        <v>66</v>
      </c>
    </row>
    <row r="69" spans="1:16" ht="12.75" customHeight="1" thickBot="1">
      <c r="A69" s="11" t="str">
        <f t="shared" si="6"/>
        <v> VB 10.108 </v>
      </c>
      <c r="B69" s="10" t="str">
        <f t="shared" si="7"/>
        <v>I</v>
      </c>
      <c r="C69" s="11">
        <f t="shared" si="8"/>
        <v>32596.684</v>
      </c>
      <c r="D69" s="15" t="str">
        <f t="shared" si="9"/>
        <v>vis</v>
      </c>
      <c r="E69" s="40">
        <f>VLOOKUP(C69,A!C$21:E$973,3,FALSE)</f>
        <v>-5598.007833973833</v>
      </c>
      <c r="F69" s="10" t="s">
        <v>58</v>
      </c>
      <c r="G69" s="15" t="str">
        <f t="shared" si="10"/>
        <v>32596.684</v>
      </c>
      <c r="H69" s="11">
        <f t="shared" si="11"/>
        <v>-5598</v>
      </c>
      <c r="I69" s="41" t="s">
        <v>211</v>
      </c>
      <c r="J69" s="42" t="s">
        <v>212</v>
      </c>
      <c r="K69" s="41">
        <v>-5598</v>
      </c>
      <c r="L69" s="41" t="s">
        <v>213</v>
      </c>
      <c r="M69" s="42" t="s">
        <v>64</v>
      </c>
      <c r="N69" s="42"/>
      <c r="O69" s="43" t="s">
        <v>65</v>
      </c>
      <c r="P69" s="43" t="s">
        <v>66</v>
      </c>
    </row>
    <row r="70" spans="1:16" ht="12.75" customHeight="1" thickBot="1">
      <c r="A70" s="11" t="str">
        <f t="shared" si="6"/>
        <v> VB 10.108 </v>
      </c>
      <c r="B70" s="10" t="str">
        <f t="shared" si="7"/>
        <v>II</v>
      </c>
      <c r="C70" s="11">
        <f t="shared" si="8"/>
        <v>32641.399</v>
      </c>
      <c r="D70" s="15" t="str">
        <f t="shared" si="9"/>
        <v>vis</v>
      </c>
      <c r="E70" s="40">
        <f>VLOOKUP(C70,A!C$21:E$973,3,FALSE)</f>
        <v>-5569.491378419709</v>
      </c>
      <c r="F70" s="10" t="s">
        <v>58</v>
      </c>
      <c r="G70" s="15" t="str">
        <f t="shared" si="10"/>
        <v>32641.399</v>
      </c>
      <c r="H70" s="11">
        <f t="shared" si="11"/>
        <v>-5569.5</v>
      </c>
      <c r="I70" s="41" t="s">
        <v>214</v>
      </c>
      <c r="J70" s="42" t="s">
        <v>215</v>
      </c>
      <c r="K70" s="41">
        <v>-5569.5</v>
      </c>
      <c r="L70" s="41" t="s">
        <v>200</v>
      </c>
      <c r="M70" s="42" t="s">
        <v>64</v>
      </c>
      <c r="N70" s="42"/>
      <c r="O70" s="43" t="s">
        <v>65</v>
      </c>
      <c r="P70" s="43" t="s">
        <v>66</v>
      </c>
    </row>
    <row r="71" spans="1:16" ht="12.75" customHeight="1" thickBot="1">
      <c r="A71" s="11" t="str">
        <f t="shared" si="6"/>
        <v> VB 10.108 </v>
      </c>
      <c r="B71" s="10" t="str">
        <f t="shared" si="7"/>
        <v>I</v>
      </c>
      <c r="C71" s="11">
        <f t="shared" si="8"/>
        <v>32648.421</v>
      </c>
      <c r="D71" s="15" t="str">
        <f t="shared" si="9"/>
        <v>vis</v>
      </c>
      <c r="E71" s="40">
        <f>VLOOKUP(C71,A!C$21:E$973,3,FALSE)</f>
        <v>-5565.013182044869</v>
      </c>
      <c r="F71" s="10" t="s">
        <v>58</v>
      </c>
      <c r="G71" s="15" t="str">
        <f t="shared" si="10"/>
        <v>32648.421</v>
      </c>
      <c r="H71" s="11">
        <f t="shared" si="11"/>
        <v>-5565</v>
      </c>
      <c r="I71" s="41" t="s">
        <v>216</v>
      </c>
      <c r="J71" s="42" t="s">
        <v>217</v>
      </c>
      <c r="K71" s="41">
        <v>-5565</v>
      </c>
      <c r="L71" s="41" t="s">
        <v>218</v>
      </c>
      <c r="M71" s="42" t="s">
        <v>64</v>
      </c>
      <c r="N71" s="42"/>
      <c r="O71" s="43" t="s">
        <v>65</v>
      </c>
      <c r="P71" s="43" t="s">
        <v>66</v>
      </c>
    </row>
    <row r="72" spans="1:16" ht="12.75" customHeight="1" thickBot="1">
      <c r="A72" s="11" t="str">
        <f t="shared" si="6"/>
        <v> VB 10.108 </v>
      </c>
      <c r="B72" s="10" t="str">
        <f t="shared" si="7"/>
        <v>II</v>
      </c>
      <c r="C72" s="11">
        <f t="shared" si="8"/>
        <v>32649.223</v>
      </c>
      <c r="D72" s="15" t="str">
        <f t="shared" si="9"/>
        <v>vis</v>
      </c>
      <c r="E72" s="40">
        <f>VLOOKUP(C72,A!C$21:E$973,3,FALSE)</f>
        <v>-5564.5017161530095</v>
      </c>
      <c r="F72" s="10" t="s">
        <v>58</v>
      </c>
      <c r="G72" s="15" t="str">
        <f t="shared" si="10"/>
        <v>32649.223</v>
      </c>
      <c r="H72" s="11">
        <f t="shared" si="11"/>
        <v>-5564.5</v>
      </c>
      <c r="I72" s="41" t="s">
        <v>219</v>
      </c>
      <c r="J72" s="42" t="s">
        <v>220</v>
      </c>
      <c r="K72" s="41">
        <v>-5564.5</v>
      </c>
      <c r="L72" s="41" t="s">
        <v>60</v>
      </c>
      <c r="M72" s="42" t="s">
        <v>64</v>
      </c>
      <c r="N72" s="42"/>
      <c r="O72" s="43" t="s">
        <v>65</v>
      </c>
      <c r="P72" s="43" t="s">
        <v>66</v>
      </c>
    </row>
    <row r="73" spans="1:16" ht="12.75" customHeight="1" thickBot="1">
      <c r="A73" s="11" t="str">
        <f t="shared" si="6"/>
        <v> VB 10.108 </v>
      </c>
      <c r="B73" s="10" t="str">
        <f t="shared" si="7"/>
        <v>II</v>
      </c>
      <c r="C73" s="11">
        <f t="shared" si="8"/>
        <v>32649.257</v>
      </c>
      <c r="D73" s="15" t="str">
        <f t="shared" si="9"/>
        <v>vis</v>
      </c>
      <c r="E73" s="40">
        <f>VLOOKUP(C73,A!C$21:E$973,3,FALSE)</f>
        <v>-5564.4800330603375</v>
      </c>
      <c r="F73" s="10" t="s">
        <v>58</v>
      </c>
      <c r="G73" s="15" t="str">
        <f t="shared" si="10"/>
        <v>32649.257</v>
      </c>
      <c r="H73" s="11">
        <f t="shared" si="11"/>
        <v>-5564.5</v>
      </c>
      <c r="I73" s="41" t="s">
        <v>221</v>
      </c>
      <c r="J73" s="42" t="s">
        <v>222</v>
      </c>
      <c r="K73" s="41">
        <v>-5564.5</v>
      </c>
      <c r="L73" s="41" t="s">
        <v>223</v>
      </c>
      <c r="M73" s="42" t="s">
        <v>64</v>
      </c>
      <c r="N73" s="42"/>
      <c r="O73" s="43" t="s">
        <v>65</v>
      </c>
      <c r="P73" s="43" t="s">
        <v>66</v>
      </c>
    </row>
    <row r="74" spans="1:16" ht="12.75" customHeight="1" thickBot="1">
      <c r="A74" s="11" t="str">
        <f t="shared" si="6"/>
        <v> VB 10.108 </v>
      </c>
      <c r="B74" s="10" t="str">
        <f t="shared" si="7"/>
        <v>I</v>
      </c>
      <c r="C74" s="11">
        <f t="shared" si="8"/>
        <v>32681.373</v>
      </c>
      <c r="D74" s="15" t="str">
        <f t="shared" si="9"/>
        <v>vis</v>
      </c>
      <c r="E74" s="40">
        <f>VLOOKUP(C74,A!C$21:E$973,3,FALSE)</f>
        <v>-5543.998438817327</v>
      </c>
      <c r="F74" s="10" t="s">
        <v>58</v>
      </c>
      <c r="G74" s="15" t="str">
        <f t="shared" si="10"/>
        <v>32681.373</v>
      </c>
      <c r="H74" s="11">
        <f t="shared" si="11"/>
        <v>-5544</v>
      </c>
      <c r="I74" s="41" t="s">
        <v>224</v>
      </c>
      <c r="J74" s="42" t="s">
        <v>225</v>
      </c>
      <c r="K74" s="41">
        <v>-5544</v>
      </c>
      <c r="L74" s="41" t="s">
        <v>101</v>
      </c>
      <c r="M74" s="42" t="s">
        <v>64</v>
      </c>
      <c r="N74" s="42"/>
      <c r="O74" s="43" t="s">
        <v>65</v>
      </c>
      <c r="P74" s="43" t="s">
        <v>66</v>
      </c>
    </row>
    <row r="75" spans="1:16" ht="12.75" customHeight="1" thickBot="1">
      <c r="A75" s="11" t="str">
        <f aca="true" t="shared" si="12" ref="A75:A108">P75</f>
        <v> VB 10.108 </v>
      </c>
      <c r="B75" s="10" t="str">
        <f aca="true" t="shared" si="13" ref="B75:B108">IF(H75=INT(H75),"I","II")</f>
        <v>II</v>
      </c>
      <c r="C75" s="11">
        <f aca="true" t="shared" si="14" ref="C75:C108">1*G75</f>
        <v>32885.998</v>
      </c>
      <c r="D75" s="15" t="str">
        <f aca="true" t="shared" si="15" ref="D75:D108">VLOOKUP(F75,I$1:J$5,2,FALSE)</f>
        <v>vis</v>
      </c>
      <c r="E75" s="40">
        <f>VLOOKUP(C75,A!C$21:E$973,3,FALSE)</f>
        <v>-5413.501296521394</v>
      </c>
      <c r="F75" s="10" t="s">
        <v>58</v>
      </c>
      <c r="G75" s="15" t="str">
        <f aca="true" t="shared" si="16" ref="G75:G108">MID(I75,3,LEN(I75)-3)</f>
        <v>32885.998</v>
      </c>
      <c r="H75" s="11">
        <f aca="true" t="shared" si="17" ref="H75:H108">1*K75</f>
        <v>-5413.5</v>
      </c>
      <c r="I75" s="41" t="s">
        <v>226</v>
      </c>
      <c r="J75" s="42" t="s">
        <v>227</v>
      </c>
      <c r="K75" s="41">
        <v>-5413.5</v>
      </c>
      <c r="L75" s="41" t="s">
        <v>104</v>
      </c>
      <c r="M75" s="42" t="s">
        <v>64</v>
      </c>
      <c r="N75" s="42"/>
      <c r="O75" s="43" t="s">
        <v>65</v>
      </c>
      <c r="P75" s="43" t="s">
        <v>66</v>
      </c>
    </row>
    <row r="76" spans="1:16" ht="12.75" customHeight="1" thickBot="1">
      <c r="A76" s="11" t="str">
        <f t="shared" si="12"/>
        <v> VB 10.108 </v>
      </c>
      <c r="B76" s="10" t="str">
        <f t="shared" si="13"/>
        <v>II</v>
      </c>
      <c r="C76" s="11">
        <f t="shared" si="14"/>
        <v>32975.383</v>
      </c>
      <c r="D76" s="15" t="str">
        <f t="shared" si="15"/>
        <v>vis</v>
      </c>
      <c r="E76" s="40">
        <f>VLOOKUP(C76,A!C$21:E$973,3,FALSE)</f>
        <v>-5356.497083624034</v>
      </c>
      <c r="F76" s="10" t="s">
        <v>58</v>
      </c>
      <c r="G76" s="15" t="str">
        <f t="shared" si="16"/>
        <v>32975.383</v>
      </c>
      <c r="H76" s="11">
        <f t="shared" si="17"/>
        <v>-5356.5</v>
      </c>
      <c r="I76" s="41" t="s">
        <v>228</v>
      </c>
      <c r="J76" s="42" t="s">
        <v>229</v>
      </c>
      <c r="K76" s="41">
        <v>-5356.5</v>
      </c>
      <c r="L76" s="41" t="s">
        <v>230</v>
      </c>
      <c r="M76" s="42" t="s">
        <v>64</v>
      </c>
      <c r="N76" s="42"/>
      <c r="O76" s="43" t="s">
        <v>65</v>
      </c>
      <c r="P76" s="43" t="s">
        <v>66</v>
      </c>
    </row>
    <row r="77" spans="1:16" ht="12.75" customHeight="1" thickBot="1">
      <c r="A77" s="11" t="str">
        <f t="shared" si="12"/>
        <v> VB 10.108 </v>
      </c>
      <c r="B77" s="10" t="str">
        <f t="shared" si="13"/>
        <v>I</v>
      </c>
      <c r="C77" s="11">
        <f t="shared" si="14"/>
        <v>33081.22</v>
      </c>
      <c r="D77" s="15" t="str">
        <f t="shared" si="15"/>
        <v>vis</v>
      </c>
      <c r="E77" s="40">
        <f>VLOOKUP(C77,A!C$21:E$973,3,FALSE)</f>
        <v>-5289.000804825379</v>
      </c>
      <c r="F77" s="10" t="s">
        <v>58</v>
      </c>
      <c r="G77" s="15" t="str">
        <f t="shared" si="16"/>
        <v>33081.220</v>
      </c>
      <c r="H77" s="11">
        <f t="shared" si="17"/>
        <v>-5289</v>
      </c>
      <c r="I77" s="41" t="s">
        <v>231</v>
      </c>
      <c r="J77" s="42" t="s">
        <v>232</v>
      </c>
      <c r="K77" s="41">
        <v>-5289</v>
      </c>
      <c r="L77" s="41" t="s">
        <v>74</v>
      </c>
      <c r="M77" s="42" t="s">
        <v>64</v>
      </c>
      <c r="N77" s="42"/>
      <c r="O77" s="43" t="s">
        <v>65</v>
      </c>
      <c r="P77" s="43" t="s">
        <v>66</v>
      </c>
    </row>
    <row r="78" spans="1:16" ht="12.75" customHeight="1" thickBot="1">
      <c r="A78" s="11" t="str">
        <f t="shared" si="12"/>
        <v> VB 10.108 </v>
      </c>
      <c r="B78" s="10" t="str">
        <f t="shared" si="13"/>
        <v>I</v>
      </c>
      <c r="C78" s="11">
        <f t="shared" si="14"/>
        <v>33092.229</v>
      </c>
      <c r="D78" s="15" t="str">
        <f t="shared" si="15"/>
        <v>vis</v>
      </c>
      <c r="E78" s="40">
        <f>VLOOKUP(C78,A!C$21:E$973,3,FALSE)</f>
        <v>-5281.9799469657055</v>
      </c>
      <c r="F78" s="10" t="s">
        <v>58</v>
      </c>
      <c r="G78" s="15" t="str">
        <f t="shared" si="16"/>
        <v>33092.229</v>
      </c>
      <c r="H78" s="11">
        <f t="shared" si="17"/>
        <v>-5282</v>
      </c>
      <c r="I78" s="41" t="s">
        <v>233</v>
      </c>
      <c r="J78" s="42" t="s">
        <v>234</v>
      </c>
      <c r="K78" s="41">
        <v>-5282</v>
      </c>
      <c r="L78" s="41" t="s">
        <v>223</v>
      </c>
      <c r="M78" s="42" t="s">
        <v>64</v>
      </c>
      <c r="N78" s="42"/>
      <c r="O78" s="43" t="s">
        <v>65</v>
      </c>
      <c r="P78" s="43" t="s">
        <v>66</v>
      </c>
    </row>
    <row r="79" spans="1:16" ht="12.75" customHeight="1" thickBot="1">
      <c r="A79" s="11" t="str">
        <f t="shared" si="12"/>
        <v> VB 10.108 </v>
      </c>
      <c r="B79" s="10" t="str">
        <f t="shared" si="13"/>
        <v>I</v>
      </c>
      <c r="C79" s="11">
        <f t="shared" si="14"/>
        <v>33250.565</v>
      </c>
      <c r="D79" s="15" t="str">
        <f t="shared" si="15"/>
        <v>vis</v>
      </c>
      <c r="E79" s="40">
        <f>VLOOKUP(C79,A!C$21:E$973,3,FALSE)</f>
        <v>-5181.003059867016</v>
      </c>
      <c r="F79" s="10" t="s">
        <v>58</v>
      </c>
      <c r="G79" s="15" t="str">
        <f t="shared" si="16"/>
        <v>33250.565</v>
      </c>
      <c r="H79" s="11">
        <f t="shared" si="17"/>
        <v>-5181</v>
      </c>
      <c r="I79" s="41" t="s">
        <v>235</v>
      </c>
      <c r="J79" s="42" t="s">
        <v>236</v>
      </c>
      <c r="K79" s="41">
        <v>-5181</v>
      </c>
      <c r="L79" s="41" t="s">
        <v>237</v>
      </c>
      <c r="M79" s="42" t="s">
        <v>64</v>
      </c>
      <c r="N79" s="42"/>
      <c r="O79" s="43" t="s">
        <v>65</v>
      </c>
      <c r="P79" s="43" t="s">
        <v>66</v>
      </c>
    </row>
    <row r="80" spans="1:16" ht="12.75" customHeight="1" thickBot="1">
      <c r="A80" s="11" t="str">
        <f t="shared" si="12"/>
        <v> VB 10.108 </v>
      </c>
      <c r="B80" s="10" t="str">
        <f t="shared" si="13"/>
        <v>II</v>
      </c>
      <c r="C80" s="11">
        <f t="shared" si="14"/>
        <v>33362.683</v>
      </c>
      <c r="D80" s="15" t="str">
        <f t="shared" si="15"/>
        <v>vis</v>
      </c>
      <c r="E80" s="40">
        <f>VLOOKUP(C80,A!C$21:E$973,3,FALSE)</f>
        <v>-5109.501148566174</v>
      </c>
      <c r="F80" s="10" t="s">
        <v>58</v>
      </c>
      <c r="G80" s="15" t="str">
        <f t="shared" si="16"/>
        <v>33362.683</v>
      </c>
      <c r="H80" s="11">
        <f t="shared" si="17"/>
        <v>-5109.5</v>
      </c>
      <c r="I80" s="41" t="s">
        <v>238</v>
      </c>
      <c r="J80" s="42" t="s">
        <v>239</v>
      </c>
      <c r="K80" s="41">
        <v>-5109.5</v>
      </c>
      <c r="L80" s="41" t="s">
        <v>104</v>
      </c>
      <c r="M80" s="42" t="s">
        <v>64</v>
      </c>
      <c r="N80" s="42"/>
      <c r="O80" s="43" t="s">
        <v>65</v>
      </c>
      <c r="P80" s="43" t="s">
        <v>66</v>
      </c>
    </row>
    <row r="81" spans="1:16" ht="12.75" customHeight="1" thickBot="1">
      <c r="A81" s="11" t="str">
        <f t="shared" si="12"/>
        <v> VB 10.108 </v>
      </c>
      <c r="B81" s="10" t="str">
        <f t="shared" si="13"/>
        <v>II</v>
      </c>
      <c r="C81" s="11">
        <f t="shared" si="14"/>
        <v>34066.753</v>
      </c>
      <c r="D81" s="15" t="str">
        <f t="shared" si="15"/>
        <v>vis</v>
      </c>
      <c r="E81" s="40">
        <f>VLOOKUP(C81,A!C$21:E$973,3,FALSE)</f>
        <v>-4660.488940985</v>
      </c>
      <c r="F81" s="10" t="s">
        <v>58</v>
      </c>
      <c r="G81" s="15" t="str">
        <f t="shared" si="16"/>
        <v>34066.753</v>
      </c>
      <c r="H81" s="11">
        <f t="shared" si="17"/>
        <v>-4660.5</v>
      </c>
      <c r="I81" s="41" t="s">
        <v>240</v>
      </c>
      <c r="J81" s="42" t="s">
        <v>241</v>
      </c>
      <c r="K81" s="41">
        <v>-4660.5</v>
      </c>
      <c r="L81" s="41" t="s">
        <v>242</v>
      </c>
      <c r="M81" s="42" t="s">
        <v>64</v>
      </c>
      <c r="N81" s="42"/>
      <c r="O81" s="43" t="s">
        <v>65</v>
      </c>
      <c r="P81" s="43" t="s">
        <v>66</v>
      </c>
    </row>
    <row r="82" spans="1:16" ht="12.75" customHeight="1" thickBot="1">
      <c r="A82" s="11" t="str">
        <f t="shared" si="12"/>
        <v> VB 10.108 </v>
      </c>
      <c r="B82" s="10" t="str">
        <f t="shared" si="13"/>
        <v>II</v>
      </c>
      <c r="C82" s="11">
        <f t="shared" si="14"/>
        <v>34359.969</v>
      </c>
      <c r="D82" s="15" t="str">
        <f t="shared" si="15"/>
        <v>pg</v>
      </c>
      <c r="E82" s="40">
        <f>VLOOKUP(C82,A!C$21:E$973,3,FALSE)</f>
        <v>-4473.493949779408</v>
      </c>
      <c r="F82" s="10" t="str">
        <f>LEFT(M82,1)</f>
        <v>P</v>
      </c>
      <c r="G82" s="15" t="str">
        <f t="shared" si="16"/>
        <v>34359.969</v>
      </c>
      <c r="H82" s="11">
        <f t="shared" si="17"/>
        <v>-4473.5</v>
      </c>
      <c r="I82" s="41" t="s">
        <v>243</v>
      </c>
      <c r="J82" s="42" t="s">
        <v>244</v>
      </c>
      <c r="K82" s="41">
        <v>-4473.5</v>
      </c>
      <c r="L82" s="41" t="s">
        <v>155</v>
      </c>
      <c r="M82" s="42" t="s">
        <v>64</v>
      </c>
      <c r="N82" s="42"/>
      <c r="O82" s="43" t="s">
        <v>65</v>
      </c>
      <c r="P82" s="43" t="s">
        <v>66</v>
      </c>
    </row>
    <row r="83" spans="1:16" ht="12.75" customHeight="1" thickBot="1">
      <c r="A83" s="11" t="str">
        <f t="shared" si="12"/>
        <v> VB 10.108 </v>
      </c>
      <c r="B83" s="10" t="str">
        <f t="shared" si="13"/>
        <v>II</v>
      </c>
      <c r="C83" s="11">
        <f t="shared" si="14"/>
        <v>34427.385</v>
      </c>
      <c r="D83" s="15" t="str">
        <f t="shared" si="15"/>
        <v>pg</v>
      </c>
      <c r="E83" s="40">
        <f>VLOOKUP(C83,A!C$21:E$973,3,FALSE)</f>
        <v>-4430.500203438426</v>
      </c>
      <c r="F83" s="10" t="str">
        <f>LEFT(M83,1)</f>
        <v>P</v>
      </c>
      <c r="G83" s="15" t="str">
        <f t="shared" si="16"/>
        <v>34427.385</v>
      </c>
      <c r="H83" s="11">
        <f t="shared" si="17"/>
        <v>-4430.5</v>
      </c>
      <c r="I83" s="41" t="s">
        <v>245</v>
      </c>
      <c r="J83" s="42" t="s">
        <v>246</v>
      </c>
      <c r="K83" s="41">
        <v>-4430.5</v>
      </c>
      <c r="L83" s="41" t="s">
        <v>83</v>
      </c>
      <c r="M83" s="42" t="s">
        <v>64</v>
      </c>
      <c r="N83" s="42"/>
      <c r="O83" s="43" t="s">
        <v>65</v>
      </c>
      <c r="P83" s="43" t="s">
        <v>66</v>
      </c>
    </row>
    <row r="84" spans="1:16" ht="12.75" customHeight="1" thickBot="1">
      <c r="A84" s="11" t="str">
        <f t="shared" si="12"/>
        <v> VB 10.108 </v>
      </c>
      <c r="B84" s="10" t="str">
        <f t="shared" si="13"/>
        <v>II</v>
      </c>
      <c r="C84" s="11">
        <f t="shared" si="14"/>
        <v>34449.321</v>
      </c>
      <c r="D84" s="15" t="str">
        <f t="shared" si="15"/>
        <v>pg</v>
      </c>
      <c r="E84" s="40">
        <f>VLOOKUP(C84,A!C$21:E$973,3,FALSE)</f>
        <v>-4416.510782236697</v>
      </c>
      <c r="F84" s="10" t="str">
        <f>LEFT(M84,1)</f>
        <v>P</v>
      </c>
      <c r="G84" s="15" t="str">
        <f t="shared" si="16"/>
        <v>34449.321</v>
      </c>
      <c r="H84" s="11">
        <f t="shared" si="17"/>
        <v>-4416.5</v>
      </c>
      <c r="I84" s="41" t="s">
        <v>247</v>
      </c>
      <c r="J84" s="42" t="s">
        <v>248</v>
      </c>
      <c r="K84" s="41">
        <v>-4416.5</v>
      </c>
      <c r="L84" s="41" t="s">
        <v>249</v>
      </c>
      <c r="M84" s="42" t="s">
        <v>64</v>
      </c>
      <c r="N84" s="42"/>
      <c r="O84" s="43" t="s">
        <v>65</v>
      </c>
      <c r="P84" s="43" t="s">
        <v>66</v>
      </c>
    </row>
    <row r="85" spans="1:16" ht="12.75" customHeight="1" thickBot="1">
      <c r="A85" s="11" t="str">
        <f t="shared" si="12"/>
        <v> VB 10.108 </v>
      </c>
      <c r="B85" s="10" t="str">
        <f t="shared" si="13"/>
        <v>I</v>
      </c>
      <c r="C85" s="11">
        <f t="shared" si="14"/>
        <v>38442.441</v>
      </c>
      <c r="D85" s="15" t="str">
        <f t="shared" si="15"/>
        <v>pg</v>
      </c>
      <c r="E85" s="40">
        <f>VLOOKUP(C85,A!C$21:E$973,3,FALSE)</f>
        <v>-1869.946340723016</v>
      </c>
      <c r="F85" s="10" t="str">
        <f>LEFT(M85,1)</f>
        <v>P</v>
      </c>
      <c r="G85" s="15" t="str">
        <f t="shared" si="16"/>
        <v>38442.441</v>
      </c>
      <c r="H85" s="11">
        <f t="shared" si="17"/>
        <v>-1870</v>
      </c>
      <c r="I85" s="41" t="s">
        <v>250</v>
      </c>
      <c r="J85" s="42" t="s">
        <v>251</v>
      </c>
      <c r="K85" s="41">
        <v>-1870</v>
      </c>
      <c r="L85" s="41" t="s">
        <v>252</v>
      </c>
      <c r="M85" s="42" t="s">
        <v>64</v>
      </c>
      <c r="N85" s="42"/>
      <c r="O85" s="43" t="s">
        <v>65</v>
      </c>
      <c r="P85" s="43" t="s">
        <v>66</v>
      </c>
    </row>
    <row r="86" spans="1:16" ht="12.75" customHeight="1" thickBot="1">
      <c r="A86" s="11" t="str">
        <f t="shared" si="12"/>
        <v>IBVS 107 </v>
      </c>
      <c r="B86" s="10" t="str">
        <f t="shared" si="13"/>
        <v>II</v>
      </c>
      <c r="C86" s="11">
        <f t="shared" si="14"/>
        <v>38471.36</v>
      </c>
      <c r="D86" s="15" t="str">
        <f t="shared" si="15"/>
        <v>pg</v>
      </c>
      <c r="E86" s="40">
        <f>VLOOKUP(C86,A!C$21:E$973,3,FALSE)</f>
        <v>-1851.5035949292162</v>
      </c>
      <c r="F86" s="10" t="str">
        <f>LEFT(M86,1)</f>
        <v>P</v>
      </c>
      <c r="G86" s="15" t="str">
        <f t="shared" si="16"/>
        <v>38471.360</v>
      </c>
      <c r="H86" s="11">
        <f t="shared" si="17"/>
        <v>-1851.5</v>
      </c>
      <c r="I86" s="41" t="s">
        <v>253</v>
      </c>
      <c r="J86" s="42" t="s">
        <v>254</v>
      </c>
      <c r="K86" s="41">
        <v>-1851.5</v>
      </c>
      <c r="L86" s="41" t="s">
        <v>255</v>
      </c>
      <c r="M86" s="42" t="s">
        <v>64</v>
      </c>
      <c r="N86" s="42"/>
      <c r="O86" s="43" t="s">
        <v>256</v>
      </c>
      <c r="P86" s="44" t="s">
        <v>257</v>
      </c>
    </row>
    <row r="87" spans="1:16" ht="12.75" customHeight="1" thickBot="1">
      <c r="A87" s="11" t="str">
        <f t="shared" si="12"/>
        <v>IBVS 107 </v>
      </c>
      <c r="B87" s="10" t="str">
        <f t="shared" si="13"/>
        <v>I</v>
      </c>
      <c r="C87" s="11">
        <f t="shared" si="14"/>
        <v>38475.331</v>
      </c>
      <c r="D87" s="15" t="str">
        <f t="shared" si="15"/>
        <v>vis</v>
      </c>
      <c r="E87" s="40">
        <f>VLOOKUP(C87,A!C$21:E$973,3,FALSE)</f>
        <v>-1848.9711372527013</v>
      </c>
      <c r="F87" s="10" t="s">
        <v>58</v>
      </c>
      <c r="G87" s="15" t="str">
        <f t="shared" si="16"/>
        <v>38475.331</v>
      </c>
      <c r="H87" s="11">
        <f t="shared" si="17"/>
        <v>-1849</v>
      </c>
      <c r="I87" s="41" t="s">
        <v>258</v>
      </c>
      <c r="J87" s="42" t="s">
        <v>259</v>
      </c>
      <c r="K87" s="41">
        <v>-1849</v>
      </c>
      <c r="L87" s="41" t="s">
        <v>260</v>
      </c>
      <c r="M87" s="42" t="s">
        <v>64</v>
      </c>
      <c r="N87" s="42"/>
      <c r="O87" s="43" t="s">
        <v>256</v>
      </c>
      <c r="P87" s="44" t="s">
        <v>257</v>
      </c>
    </row>
    <row r="88" spans="1:16" ht="12.75" customHeight="1" thickBot="1">
      <c r="A88" s="11" t="str">
        <f t="shared" si="12"/>
        <v> VB 10.108 </v>
      </c>
      <c r="B88" s="10" t="str">
        <f t="shared" si="13"/>
        <v>II</v>
      </c>
      <c r="C88" s="11">
        <f t="shared" si="14"/>
        <v>38493.275</v>
      </c>
      <c r="D88" s="15" t="str">
        <f t="shared" si="15"/>
        <v>vis</v>
      </c>
      <c r="E88" s="40">
        <f>VLOOKUP(C88,A!C$21:E$973,3,FALSE)</f>
        <v>-1837.5275662259028</v>
      </c>
      <c r="F88" s="10" t="s">
        <v>58</v>
      </c>
      <c r="G88" s="15" t="str">
        <f t="shared" si="16"/>
        <v>38493.275</v>
      </c>
      <c r="H88" s="11">
        <f t="shared" si="17"/>
        <v>-1837.5</v>
      </c>
      <c r="I88" s="41" t="s">
        <v>261</v>
      </c>
      <c r="J88" s="42" t="s">
        <v>262</v>
      </c>
      <c r="K88" s="41">
        <v>-1837.5</v>
      </c>
      <c r="L88" s="41" t="s">
        <v>263</v>
      </c>
      <c r="M88" s="42" t="s">
        <v>64</v>
      </c>
      <c r="N88" s="42"/>
      <c r="O88" s="43" t="s">
        <v>65</v>
      </c>
      <c r="P88" s="43" t="s">
        <v>66</v>
      </c>
    </row>
    <row r="89" spans="1:16" ht="12.75" customHeight="1" thickBot="1">
      <c r="A89" s="11" t="str">
        <f t="shared" si="12"/>
        <v>IBVS 107 </v>
      </c>
      <c r="B89" s="10" t="str">
        <f t="shared" si="13"/>
        <v>I</v>
      </c>
      <c r="C89" s="11">
        <f t="shared" si="14"/>
        <v>38519.209</v>
      </c>
      <c r="D89" s="15" t="str">
        <f t="shared" si="15"/>
        <v>vis</v>
      </c>
      <c r="E89" s="40">
        <f>VLOOKUP(C89,A!C$21:E$973,3,FALSE)</f>
        <v>-1820.9884684211238</v>
      </c>
      <c r="F89" s="10" t="s">
        <v>58</v>
      </c>
      <c r="G89" s="15" t="str">
        <f t="shared" si="16"/>
        <v>38519.209</v>
      </c>
      <c r="H89" s="11">
        <f t="shared" si="17"/>
        <v>-1821</v>
      </c>
      <c r="I89" s="41" t="s">
        <v>264</v>
      </c>
      <c r="J89" s="42" t="s">
        <v>265</v>
      </c>
      <c r="K89" s="41">
        <v>-1821</v>
      </c>
      <c r="L89" s="41" t="s">
        <v>207</v>
      </c>
      <c r="M89" s="42" t="s">
        <v>64</v>
      </c>
      <c r="N89" s="42"/>
      <c r="O89" s="43" t="s">
        <v>256</v>
      </c>
      <c r="P89" s="44" t="s">
        <v>257</v>
      </c>
    </row>
    <row r="90" spans="1:16" ht="12.75" customHeight="1" thickBot="1">
      <c r="A90" s="11" t="str">
        <f t="shared" si="12"/>
        <v>IBVS 107 </v>
      </c>
      <c r="B90" s="10" t="str">
        <f t="shared" si="13"/>
        <v>I</v>
      </c>
      <c r="C90" s="11">
        <f t="shared" si="14"/>
        <v>38530.204</v>
      </c>
      <c r="D90" s="15" t="str">
        <f t="shared" si="15"/>
        <v>vis</v>
      </c>
      <c r="E90" s="40">
        <f>VLOOKUP(C90,A!C$21:E$973,3,FALSE)</f>
        <v>-1813.976538893729</v>
      </c>
      <c r="F90" s="10" t="s">
        <v>58</v>
      </c>
      <c r="G90" s="15" t="str">
        <f t="shared" si="16"/>
        <v>38530.204</v>
      </c>
      <c r="H90" s="11">
        <f t="shared" si="17"/>
        <v>-1814</v>
      </c>
      <c r="I90" s="41" t="s">
        <v>266</v>
      </c>
      <c r="J90" s="42" t="s">
        <v>267</v>
      </c>
      <c r="K90" s="41">
        <v>-1814</v>
      </c>
      <c r="L90" s="41" t="s">
        <v>268</v>
      </c>
      <c r="M90" s="42" t="s">
        <v>64</v>
      </c>
      <c r="N90" s="42"/>
      <c r="O90" s="43" t="s">
        <v>256</v>
      </c>
      <c r="P90" s="44" t="s">
        <v>257</v>
      </c>
    </row>
    <row r="91" spans="1:16" ht="12.75" customHeight="1" thickBot="1">
      <c r="A91" s="11" t="str">
        <f t="shared" si="12"/>
        <v>IBVS 107 </v>
      </c>
      <c r="B91" s="10" t="str">
        <f t="shared" si="13"/>
        <v>I</v>
      </c>
      <c r="C91" s="11">
        <f t="shared" si="14"/>
        <v>38823.392</v>
      </c>
      <c r="D91" s="15" t="str">
        <f t="shared" si="15"/>
        <v>vis</v>
      </c>
      <c r="E91" s="40">
        <f>VLOOKUP(C91,A!C$21:E$973,3,FALSE)</f>
        <v>-1626.9994043526885</v>
      </c>
      <c r="F91" s="10" t="s">
        <v>58</v>
      </c>
      <c r="G91" s="15" t="str">
        <f t="shared" si="16"/>
        <v>38823.392</v>
      </c>
      <c r="H91" s="11">
        <f t="shared" si="17"/>
        <v>-1627</v>
      </c>
      <c r="I91" s="41" t="s">
        <v>269</v>
      </c>
      <c r="J91" s="42" t="s">
        <v>270</v>
      </c>
      <c r="K91" s="41">
        <v>-1627</v>
      </c>
      <c r="L91" s="41" t="s">
        <v>63</v>
      </c>
      <c r="M91" s="42" t="s">
        <v>64</v>
      </c>
      <c r="N91" s="42"/>
      <c r="O91" s="43" t="s">
        <v>256</v>
      </c>
      <c r="P91" s="44" t="s">
        <v>257</v>
      </c>
    </row>
    <row r="92" spans="1:16" ht="12.75" customHeight="1" thickBot="1">
      <c r="A92" s="11" t="str">
        <f t="shared" si="12"/>
        <v> VB 10.108 </v>
      </c>
      <c r="B92" s="10" t="str">
        <f t="shared" si="13"/>
        <v>II</v>
      </c>
      <c r="C92" s="11">
        <f t="shared" si="14"/>
        <v>39197.344</v>
      </c>
      <c r="D92" s="15" t="str">
        <f t="shared" si="15"/>
        <v>vis</v>
      </c>
      <c r="E92" s="40">
        <f>VLOOKUP(C92,A!C$21:E$973,3,FALSE)</f>
        <v>-1388.5159963827507</v>
      </c>
      <c r="F92" s="10" t="s">
        <v>58</v>
      </c>
      <c r="G92" s="15" t="str">
        <f t="shared" si="16"/>
        <v>39197.344</v>
      </c>
      <c r="H92" s="11">
        <f t="shared" si="17"/>
        <v>-1388.5</v>
      </c>
      <c r="I92" s="41" t="s">
        <v>271</v>
      </c>
      <c r="J92" s="42" t="s">
        <v>272</v>
      </c>
      <c r="K92" s="41">
        <v>-1388.5</v>
      </c>
      <c r="L92" s="41" t="s">
        <v>273</v>
      </c>
      <c r="M92" s="42" t="s">
        <v>64</v>
      </c>
      <c r="N92" s="42"/>
      <c r="O92" s="43" t="s">
        <v>65</v>
      </c>
      <c r="P92" s="43" t="s">
        <v>66</v>
      </c>
    </row>
    <row r="93" spans="1:16" ht="12.75" customHeight="1" thickBot="1">
      <c r="A93" s="11" t="str">
        <f t="shared" si="12"/>
        <v> VB 10.108 </v>
      </c>
      <c r="B93" s="10" t="str">
        <f t="shared" si="13"/>
        <v>II</v>
      </c>
      <c r="C93" s="11">
        <f t="shared" si="14"/>
        <v>40715.257</v>
      </c>
      <c r="D93" s="15" t="str">
        <f t="shared" si="15"/>
        <v>vis</v>
      </c>
      <c r="E93" s="40">
        <f>VLOOKUP(C93,A!C$21:E$973,3,FALSE)</f>
        <v>-420.48516557592245</v>
      </c>
      <c r="F93" s="10" t="s">
        <v>58</v>
      </c>
      <c r="G93" s="15" t="str">
        <f t="shared" si="16"/>
        <v>40715.257</v>
      </c>
      <c r="H93" s="11">
        <f t="shared" si="17"/>
        <v>-420.5</v>
      </c>
      <c r="I93" s="41" t="s">
        <v>274</v>
      </c>
      <c r="J93" s="42" t="s">
        <v>275</v>
      </c>
      <c r="K93" s="41">
        <v>-420.5</v>
      </c>
      <c r="L93" s="41" t="s">
        <v>276</v>
      </c>
      <c r="M93" s="42" t="s">
        <v>64</v>
      </c>
      <c r="N93" s="42"/>
      <c r="O93" s="43" t="s">
        <v>65</v>
      </c>
      <c r="P93" s="43" t="s">
        <v>66</v>
      </c>
    </row>
    <row r="94" spans="1:16" ht="12.75" customHeight="1" thickBot="1">
      <c r="A94" s="11" t="str">
        <f t="shared" si="12"/>
        <v> VB 10.108 </v>
      </c>
      <c r="B94" s="10" t="str">
        <f t="shared" si="13"/>
        <v>I</v>
      </c>
      <c r="C94" s="11">
        <f t="shared" si="14"/>
        <v>41012.402</v>
      </c>
      <c r="D94" s="15" t="str">
        <f t="shared" si="15"/>
        <v>vis</v>
      </c>
      <c r="E94" s="40">
        <f>VLOOKUP(C94,A!C$21:E$973,3,FALSE)</f>
        <v>-230.98450169064125</v>
      </c>
      <c r="F94" s="10" t="s">
        <v>58</v>
      </c>
      <c r="G94" s="15" t="str">
        <f t="shared" si="16"/>
        <v>41012.402</v>
      </c>
      <c r="H94" s="11">
        <f t="shared" si="17"/>
        <v>-231</v>
      </c>
      <c r="I94" s="41" t="s">
        <v>277</v>
      </c>
      <c r="J94" s="42" t="s">
        <v>278</v>
      </c>
      <c r="K94" s="41">
        <v>-231</v>
      </c>
      <c r="L94" s="41" t="s">
        <v>279</v>
      </c>
      <c r="M94" s="42" t="s">
        <v>64</v>
      </c>
      <c r="N94" s="42"/>
      <c r="O94" s="43" t="s">
        <v>65</v>
      </c>
      <c r="P94" s="43" t="s">
        <v>66</v>
      </c>
    </row>
    <row r="95" spans="1:16" ht="12.75" customHeight="1" thickBot="1">
      <c r="A95" s="11" t="str">
        <f t="shared" si="12"/>
        <v> AAP 42.303 </v>
      </c>
      <c r="B95" s="10" t="str">
        <f t="shared" si="13"/>
        <v>II</v>
      </c>
      <c r="C95" s="11">
        <f t="shared" si="14"/>
        <v>41373.8115</v>
      </c>
      <c r="D95" s="15" t="str">
        <f t="shared" si="15"/>
        <v>vis</v>
      </c>
      <c r="E95" s="40">
        <f>VLOOKUP(C95,A!C$21:E$973,3,FALSE)</f>
        <v>-0.49992283369635576</v>
      </c>
      <c r="F95" s="10" t="s">
        <v>58</v>
      </c>
      <c r="G95" s="15" t="str">
        <f t="shared" si="16"/>
        <v>41373.8115</v>
      </c>
      <c r="H95" s="11">
        <f t="shared" si="17"/>
        <v>-0.5</v>
      </c>
      <c r="I95" s="41" t="s">
        <v>280</v>
      </c>
      <c r="J95" s="42" t="s">
        <v>281</v>
      </c>
      <c r="K95" s="41">
        <v>-0.5</v>
      </c>
      <c r="L95" s="41" t="s">
        <v>282</v>
      </c>
      <c r="M95" s="42" t="s">
        <v>283</v>
      </c>
      <c r="N95" s="42" t="s">
        <v>284</v>
      </c>
      <c r="O95" s="43" t="s">
        <v>285</v>
      </c>
      <c r="P95" s="43" t="s">
        <v>286</v>
      </c>
    </row>
    <row r="96" spans="1:16" ht="12.75" customHeight="1" thickBot="1">
      <c r="A96" s="11" t="str">
        <f t="shared" si="12"/>
        <v> AAP 42.303 </v>
      </c>
      <c r="B96" s="10" t="str">
        <f t="shared" si="13"/>
        <v>I</v>
      </c>
      <c r="C96" s="11">
        <f t="shared" si="14"/>
        <v>41377.7314</v>
      </c>
      <c r="D96" s="15" t="str">
        <f t="shared" si="15"/>
        <v>vis</v>
      </c>
      <c r="E96" s="40">
        <f>VLOOKUP(C96,A!C$21:E$973,3,FALSE)</f>
        <v>1.9999464300054484</v>
      </c>
      <c r="F96" s="10" t="s">
        <v>58</v>
      </c>
      <c r="G96" s="15" t="str">
        <f t="shared" si="16"/>
        <v>41377.7314</v>
      </c>
      <c r="H96" s="11">
        <f t="shared" si="17"/>
        <v>2</v>
      </c>
      <c r="I96" s="41" t="s">
        <v>290</v>
      </c>
      <c r="J96" s="42" t="s">
        <v>291</v>
      </c>
      <c r="K96" s="41">
        <v>2</v>
      </c>
      <c r="L96" s="41" t="s">
        <v>292</v>
      </c>
      <c r="M96" s="42" t="s">
        <v>283</v>
      </c>
      <c r="N96" s="42" t="s">
        <v>284</v>
      </c>
      <c r="O96" s="43" t="s">
        <v>285</v>
      </c>
      <c r="P96" s="43" t="s">
        <v>286</v>
      </c>
    </row>
    <row r="97" spans="1:16" ht="12.75" customHeight="1" thickBot="1">
      <c r="A97" s="11" t="str">
        <f t="shared" si="12"/>
        <v> AAP 42.303 </v>
      </c>
      <c r="B97" s="10" t="str">
        <f t="shared" si="13"/>
        <v>II</v>
      </c>
      <c r="C97" s="11">
        <f t="shared" si="14"/>
        <v>41381.6517</v>
      </c>
      <c r="D97" s="15" t="str">
        <f t="shared" si="15"/>
        <v>vis</v>
      </c>
      <c r="E97" s="40">
        <f>VLOOKUP(C97,A!C$21:E$973,3,FALSE)</f>
        <v>4.5000707889226375</v>
      </c>
      <c r="F97" s="10" t="s">
        <v>58</v>
      </c>
      <c r="G97" s="15" t="str">
        <f t="shared" si="16"/>
        <v>41381.6517</v>
      </c>
      <c r="H97" s="11">
        <f t="shared" si="17"/>
        <v>4.5</v>
      </c>
      <c r="I97" s="41" t="s">
        <v>293</v>
      </c>
      <c r="J97" s="42" t="s">
        <v>294</v>
      </c>
      <c r="K97" s="41">
        <v>4.5</v>
      </c>
      <c r="L97" s="41" t="s">
        <v>282</v>
      </c>
      <c r="M97" s="42" t="s">
        <v>283</v>
      </c>
      <c r="N97" s="42" t="s">
        <v>284</v>
      </c>
      <c r="O97" s="43" t="s">
        <v>285</v>
      </c>
      <c r="P97" s="43" t="s">
        <v>286</v>
      </c>
    </row>
    <row r="98" spans="1:16" ht="12.75" customHeight="1" thickBot="1">
      <c r="A98" s="11" t="str">
        <f t="shared" si="12"/>
        <v> AAP 42.303 </v>
      </c>
      <c r="B98" s="10" t="str">
        <f t="shared" si="13"/>
        <v>II</v>
      </c>
      <c r="C98" s="11">
        <f t="shared" si="14"/>
        <v>41384.7878</v>
      </c>
      <c r="D98" s="15" t="str">
        <f t="shared" si="15"/>
        <v>vis</v>
      </c>
      <c r="E98" s="40">
        <f>VLOOKUP(C98,A!C$21:E$973,3,FALSE)</f>
        <v>6.500080992728452</v>
      </c>
      <c r="F98" s="10" t="s">
        <v>58</v>
      </c>
      <c r="G98" s="15" t="str">
        <f t="shared" si="16"/>
        <v>41384.7878</v>
      </c>
      <c r="H98" s="11">
        <f t="shared" si="17"/>
        <v>6.5</v>
      </c>
      <c r="I98" s="41" t="s">
        <v>295</v>
      </c>
      <c r="J98" s="42" t="s">
        <v>296</v>
      </c>
      <c r="K98" s="41">
        <v>6.5</v>
      </c>
      <c r="L98" s="41" t="s">
        <v>282</v>
      </c>
      <c r="M98" s="42" t="s">
        <v>283</v>
      </c>
      <c r="N98" s="42" t="s">
        <v>284</v>
      </c>
      <c r="O98" s="43" t="s">
        <v>285</v>
      </c>
      <c r="P98" s="43" t="s">
        <v>286</v>
      </c>
    </row>
    <row r="99" spans="1:16" ht="12.75" customHeight="1" thickBot="1">
      <c r="A99" s="11" t="str">
        <f t="shared" si="12"/>
        <v> AAP 42.303 </v>
      </c>
      <c r="B99" s="10" t="str">
        <f t="shared" si="13"/>
        <v>I</v>
      </c>
      <c r="C99" s="11">
        <f t="shared" si="14"/>
        <v>41388.7079</v>
      </c>
      <c r="D99" s="15" t="str">
        <f t="shared" si="15"/>
        <v>vis</v>
      </c>
      <c r="E99" s="40">
        <f>VLOOKUP(C99,A!C$21:E$973,3,FALSE)</f>
        <v>9.000077804040268</v>
      </c>
      <c r="F99" s="10" t="s">
        <v>58</v>
      </c>
      <c r="G99" s="15" t="str">
        <f t="shared" si="16"/>
        <v>41388.7079</v>
      </c>
      <c r="H99" s="11">
        <f t="shared" si="17"/>
        <v>9</v>
      </c>
      <c r="I99" s="41" t="s">
        <v>297</v>
      </c>
      <c r="J99" s="42" t="s">
        <v>298</v>
      </c>
      <c r="K99" s="41">
        <v>9</v>
      </c>
      <c r="L99" s="41" t="s">
        <v>282</v>
      </c>
      <c r="M99" s="42" t="s">
        <v>283</v>
      </c>
      <c r="N99" s="42" t="s">
        <v>284</v>
      </c>
      <c r="O99" s="43" t="s">
        <v>285</v>
      </c>
      <c r="P99" s="43" t="s">
        <v>286</v>
      </c>
    </row>
    <row r="100" spans="1:16" ht="12.75" customHeight="1" thickBot="1">
      <c r="A100" s="11" t="str">
        <f t="shared" si="12"/>
        <v> VB 10.108 </v>
      </c>
      <c r="B100" s="10" t="str">
        <f t="shared" si="13"/>
        <v>I</v>
      </c>
      <c r="C100" s="11">
        <f t="shared" si="14"/>
        <v>41394.962</v>
      </c>
      <c r="D100" s="15" t="str">
        <f t="shared" si="15"/>
        <v>vis</v>
      </c>
      <c r="E100" s="40">
        <f>VLOOKUP(C100,A!C$21:E$973,3,FALSE)</f>
        <v>12.988555153497929</v>
      </c>
      <c r="F100" s="10" t="s">
        <v>58</v>
      </c>
      <c r="G100" s="15" t="str">
        <f t="shared" si="16"/>
        <v>41394.962</v>
      </c>
      <c r="H100" s="11">
        <f t="shared" si="17"/>
        <v>13</v>
      </c>
      <c r="I100" s="41" t="s">
        <v>299</v>
      </c>
      <c r="J100" s="42" t="s">
        <v>300</v>
      </c>
      <c r="K100" s="41">
        <v>13</v>
      </c>
      <c r="L100" s="41" t="s">
        <v>301</v>
      </c>
      <c r="M100" s="42" t="s">
        <v>64</v>
      </c>
      <c r="N100" s="42"/>
      <c r="O100" s="43" t="s">
        <v>65</v>
      </c>
      <c r="P100" s="43" t="s">
        <v>66</v>
      </c>
    </row>
    <row r="101" spans="1:16" ht="12.75" customHeight="1" thickBot="1">
      <c r="A101" s="11" t="str">
        <f t="shared" si="12"/>
        <v>VSB 47 </v>
      </c>
      <c r="B101" s="10" t="str">
        <f t="shared" si="13"/>
        <v>I</v>
      </c>
      <c r="C101" s="11">
        <f t="shared" si="14"/>
        <v>50186.978</v>
      </c>
      <c r="D101" s="15" t="str">
        <f t="shared" si="15"/>
        <v>vis</v>
      </c>
      <c r="E101" s="40">
        <f>VLOOKUP(C101,A!C$21:E$973,3,FALSE)</f>
        <v>5619.991428801018</v>
      </c>
      <c r="F101" s="10" t="s">
        <v>58</v>
      </c>
      <c r="G101" s="15" t="str">
        <f t="shared" si="16"/>
        <v>50186.978</v>
      </c>
      <c r="H101" s="11">
        <f t="shared" si="17"/>
        <v>5623</v>
      </c>
      <c r="I101" s="41" t="s">
        <v>308</v>
      </c>
      <c r="J101" s="42" t="s">
        <v>309</v>
      </c>
      <c r="K101" s="41">
        <v>5623</v>
      </c>
      <c r="L101" s="41" t="s">
        <v>310</v>
      </c>
      <c r="M101" s="42" t="s">
        <v>311</v>
      </c>
      <c r="N101" s="42" t="s">
        <v>58</v>
      </c>
      <c r="O101" s="43" t="s">
        <v>312</v>
      </c>
      <c r="P101" s="44" t="s">
        <v>313</v>
      </c>
    </row>
    <row r="102" spans="1:16" ht="12.75" customHeight="1" thickBot="1">
      <c r="A102" s="11" t="str">
        <f t="shared" si="12"/>
        <v>VSB 47 </v>
      </c>
      <c r="B102" s="10" t="str">
        <f t="shared" si="13"/>
        <v>I</v>
      </c>
      <c r="C102" s="11">
        <f t="shared" si="14"/>
        <v>50923.98</v>
      </c>
      <c r="D102" s="15" t="str">
        <f t="shared" si="15"/>
        <v>vis</v>
      </c>
      <c r="E102" s="40">
        <f>VLOOKUP(C102,A!C$21:E$973,3,FALSE)</f>
        <v>6090.005624849337</v>
      </c>
      <c r="F102" s="10" t="s">
        <v>58</v>
      </c>
      <c r="G102" s="15" t="str">
        <f t="shared" si="16"/>
        <v>50923.98</v>
      </c>
      <c r="H102" s="11">
        <f t="shared" si="17"/>
        <v>6093</v>
      </c>
      <c r="I102" s="41" t="s">
        <v>314</v>
      </c>
      <c r="J102" s="42" t="s">
        <v>315</v>
      </c>
      <c r="K102" s="41">
        <v>6093</v>
      </c>
      <c r="L102" s="41" t="s">
        <v>316</v>
      </c>
      <c r="M102" s="42" t="s">
        <v>311</v>
      </c>
      <c r="N102" s="42" t="s">
        <v>58</v>
      </c>
      <c r="O102" s="43" t="s">
        <v>312</v>
      </c>
      <c r="P102" s="44" t="s">
        <v>313</v>
      </c>
    </row>
    <row r="103" spans="1:16" ht="12.75" customHeight="1" thickBot="1">
      <c r="A103" s="11" t="str">
        <f t="shared" si="12"/>
        <v>VSB 45 </v>
      </c>
      <c r="B103" s="10" t="str">
        <f t="shared" si="13"/>
        <v>I</v>
      </c>
      <c r="C103" s="11">
        <f t="shared" si="14"/>
        <v>53820.1331</v>
      </c>
      <c r="D103" s="15" t="str">
        <f t="shared" si="15"/>
        <v>vis</v>
      </c>
      <c r="E103" s="40">
        <f>VLOOKUP(C103,A!C$21:E$973,3,FALSE)</f>
        <v>7936.992567801119</v>
      </c>
      <c r="F103" s="10" t="s">
        <v>58</v>
      </c>
      <c r="G103" s="15" t="str">
        <f t="shared" si="16"/>
        <v>53820.1331</v>
      </c>
      <c r="H103" s="11">
        <f t="shared" si="17"/>
        <v>7940</v>
      </c>
      <c r="I103" s="41" t="s">
        <v>317</v>
      </c>
      <c r="J103" s="42" t="s">
        <v>318</v>
      </c>
      <c r="K103" s="41">
        <v>7940</v>
      </c>
      <c r="L103" s="41" t="s">
        <v>319</v>
      </c>
      <c r="M103" s="42" t="s">
        <v>283</v>
      </c>
      <c r="N103" s="42" t="s">
        <v>284</v>
      </c>
      <c r="O103" s="43" t="s">
        <v>320</v>
      </c>
      <c r="P103" s="44" t="s">
        <v>321</v>
      </c>
    </row>
    <row r="104" spans="1:16" ht="12.75" customHeight="1" thickBot="1">
      <c r="A104" s="11" t="str">
        <f t="shared" si="12"/>
        <v>VSB 45 </v>
      </c>
      <c r="B104" s="10" t="str">
        <f t="shared" si="13"/>
        <v>II</v>
      </c>
      <c r="C104" s="11">
        <f t="shared" si="14"/>
        <v>53824.055</v>
      </c>
      <c r="D104" s="15" t="str">
        <f t="shared" si="15"/>
        <v>vis</v>
      </c>
      <c r="E104" s="40">
        <f>VLOOKUP(C104,A!C$21:E$973,3,FALSE)</f>
        <v>7939.493712540865</v>
      </c>
      <c r="F104" s="10" t="s">
        <v>58</v>
      </c>
      <c r="G104" s="15" t="str">
        <f t="shared" si="16"/>
        <v>53824.0550</v>
      </c>
      <c r="H104" s="11">
        <f t="shared" si="17"/>
        <v>7942.5</v>
      </c>
      <c r="I104" s="41" t="s">
        <v>322</v>
      </c>
      <c r="J104" s="42" t="s">
        <v>323</v>
      </c>
      <c r="K104" s="41">
        <v>7942.5</v>
      </c>
      <c r="L104" s="41" t="s">
        <v>324</v>
      </c>
      <c r="M104" s="42" t="s">
        <v>283</v>
      </c>
      <c r="N104" s="42" t="s">
        <v>284</v>
      </c>
      <c r="O104" s="43" t="s">
        <v>320</v>
      </c>
      <c r="P104" s="44" t="s">
        <v>321</v>
      </c>
    </row>
    <row r="105" spans="1:16" ht="12.75" customHeight="1" thickBot="1">
      <c r="A105" s="11" t="str">
        <f t="shared" si="12"/>
        <v>VSB 45 </v>
      </c>
      <c r="B105" s="10" t="str">
        <f t="shared" si="13"/>
        <v>I</v>
      </c>
      <c r="C105" s="11">
        <f t="shared" si="14"/>
        <v>53842.0919</v>
      </c>
      <c r="D105" s="15" t="str">
        <f t="shared" si="15"/>
        <v>vis</v>
      </c>
      <c r="E105" s="40">
        <f>VLOOKUP(C105,A!C$21:E$973,3,FALSE)</f>
        <v>7950.996529429697</v>
      </c>
      <c r="F105" s="10" t="s">
        <v>58</v>
      </c>
      <c r="G105" s="15" t="str">
        <f t="shared" si="16"/>
        <v>53842.0919</v>
      </c>
      <c r="H105" s="11">
        <f t="shared" si="17"/>
        <v>7954</v>
      </c>
      <c r="I105" s="41" t="s">
        <v>325</v>
      </c>
      <c r="J105" s="42" t="s">
        <v>326</v>
      </c>
      <c r="K105" s="41">
        <v>7954</v>
      </c>
      <c r="L105" s="41" t="s">
        <v>327</v>
      </c>
      <c r="M105" s="42" t="s">
        <v>283</v>
      </c>
      <c r="N105" s="42" t="s">
        <v>284</v>
      </c>
      <c r="O105" s="43" t="s">
        <v>320</v>
      </c>
      <c r="P105" s="44" t="s">
        <v>321</v>
      </c>
    </row>
    <row r="106" spans="1:16" ht="12.75" customHeight="1" thickBot="1">
      <c r="A106" s="11" t="str">
        <f t="shared" si="12"/>
        <v>VSB 46 </v>
      </c>
      <c r="B106" s="10" t="str">
        <f t="shared" si="13"/>
        <v>II</v>
      </c>
      <c r="C106" s="11">
        <f t="shared" si="14"/>
        <v>54147.0778</v>
      </c>
      <c r="D106" s="15" t="str">
        <f t="shared" si="15"/>
        <v>vis</v>
      </c>
      <c r="E106" s="40">
        <f>VLOOKUP(C106,A!C$21:E$973,3,FALSE)</f>
        <v>8145.497633354209</v>
      </c>
      <c r="F106" s="10" t="s">
        <v>58</v>
      </c>
      <c r="G106" s="15" t="str">
        <f t="shared" si="16"/>
        <v>54147.0778</v>
      </c>
      <c r="H106" s="11">
        <f t="shared" si="17"/>
        <v>8148.5</v>
      </c>
      <c r="I106" s="41" t="s">
        <v>328</v>
      </c>
      <c r="J106" s="42" t="s">
        <v>329</v>
      </c>
      <c r="K106" s="41">
        <v>8148.5</v>
      </c>
      <c r="L106" s="41" t="s">
        <v>330</v>
      </c>
      <c r="M106" s="42" t="s">
        <v>311</v>
      </c>
      <c r="N106" s="42" t="s">
        <v>331</v>
      </c>
      <c r="O106" s="43" t="s">
        <v>312</v>
      </c>
      <c r="P106" s="44" t="s">
        <v>332</v>
      </c>
    </row>
    <row r="107" spans="1:16" ht="12.75" customHeight="1" thickBot="1">
      <c r="A107" s="11" t="str">
        <f t="shared" si="12"/>
        <v>VSB 46 </v>
      </c>
      <c r="B107" s="10" t="str">
        <f t="shared" si="13"/>
        <v>I</v>
      </c>
      <c r="C107" s="11">
        <f t="shared" si="14"/>
        <v>54444.22</v>
      </c>
      <c r="D107" s="15" t="str">
        <f t="shared" si="15"/>
        <v>vis</v>
      </c>
      <c r="E107" s="40">
        <f>VLOOKUP(C107,A!C$21:E$973,3,FALSE)</f>
        <v>8334.996511573034</v>
      </c>
      <c r="F107" s="10" t="s">
        <v>58</v>
      </c>
      <c r="G107" s="15" t="str">
        <f t="shared" si="16"/>
        <v>54444.2200</v>
      </c>
      <c r="H107" s="11">
        <f t="shared" si="17"/>
        <v>8338</v>
      </c>
      <c r="I107" s="41" t="s">
        <v>333</v>
      </c>
      <c r="J107" s="42" t="s">
        <v>334</v>
      </c>
      <c r="K107" s="41">
        <v>8338</v>
      </c>
      <c r="L107" s="41" t="s">
        <v>327</v>
      </c>
      <c r="M107" s="42" t="s">
        <v>311</v>
      </c>
      <c r="N107" s="42" t="s">
        <v>58</v>
      </c>
      <c r="O107" s="43" t="s">
        <v>335</v>
      </c>
      <c r="P107" s="44" t="s">
        <v>332</v>
      </c>
    </row>
    <row r="108" spans="1:16" ht="12.75" customHeight="1" thickBot="1">
      <c r="A108" s="11" t="str">
        <f t="shared" si="12"/>
        <v>VSB 46 </v>
      </c>
      <c r="B108" s="10" t="str">
        <f t="shared" si="13"/>
        <v>II</v>
      </c>
      <c r="C108" s="11">
        <f t="shared" si="14"/>
        <v>54451.2692</v>
      </c>
      <c r="D108" s="15" t="str">
        <f t="shared" si="15"/>
        <v>vis</v>
      </c>
      <c r="E108" s="40">
        <f>VLOOKUP(C108,A!C$21:E$973,3,FALSE)</f>
        <v>8339.492054422015</v>
      </c>
      <c r="F108" s="10" t="s">
        <v>58</v>
      </c>
      <c r="G108" s="15" t="str">
        <f t="shared" si="16"/>
        <v>54451.2692</v>
      </c>
      <c r="H108" s="11">
        <f t="shared" si="17"/>
        <v>8342.5</v>
      </c>
      <c r="I108" s="41" t="s">
        <v>336</v>
      </c>
      <c r="J108" s="42" t="s">
        <v>337</v>
      </c>
      <c r="K108" s="41">
        <v>8342.5</v>
      </c>
      <c r="L108" s="41" t="s">
        <v>338</v>
      </c>
      <c r="M108" s="42" t="s">
        <v>311</v>
      </c>
      <c r="N108" s="42" t="s">
        <v>58</v>
      </c>
      <c r="O108" s="43" t="s">
        <v>335</v>
      </c>
      <c r="P108" s="44" t="s">
        <v>332</v>
      </c>
    </row>
    <row r="109" spans="2:6" ht="12.75">
      <c r="B109" s="10"/>
      <c r="E109" s="40"/>
      <c r="F109" s="10"/>
    </row>
    <row r="110" spans="2:6" ht="12.75">
      <c r="B110" s="10"/>
      <c r="E110" s="40"/>
      <c r="F110" s="10"/>
    </row>
    <row r="111" spans="2:6" ht="12.75">
      <c r="B111" s="10"/>
      <c r="E111" s="40"/>
      <c r="F111" s="10"/>
    </row>
    <row r="112" spans="2:6" ht="12.75">
      <c r="B112" s="10"/>
      <c r="E112" s="40"/>
      <c r="F112" s="10"/>
    </row>
    <row r="113" spans="2:6" ht="12.75">
      <c r="B113" s="10"/>
      <c r="E113" s="40"/>
      <c r="F113" s="10"/>
    </row>
    <row r="114" spans="2:6" ht="12.75">
      <c r="B114" s="10"/>
      <c r="E114" s="40"/>
      <c r="F114" s="10"/>
    </row>
    <row r="115" spans="2:6" ht="12.75">
      <c r="B115" s="10"/>
      <c r="E115" s="40"/>
      <c r="F115" s="10"/>
    </row>
    <row r="116" spans="2:6" ht="12.75">
      <c r="B116" s="10"/>
      <c r="E116" s="40"/>
      <c r="F116" s="10"/>
    </row>
    <row r="117" spans="2:6" ht="12.75">
      <c r="B117" s="10"/>
      <c r="E117" s="40"/>
      <c r="F117" s="10"/>
    </row>
    <row r="118" spans="2:6" ht="12.75">
      <c r="B118" s="10"/>
      <c r="F118" s="10"/>
    </row>
    <row r="119" spans="2:6" ht="12.75">
      <c r="B119" s="10"/>
      <c r="F119" s="10"/>
    </row>
    <row r="120" spans="2:6" ht="12.75">
      <c r="B120" s="10"/>
      <c r="F120" s="10"/>
    </row>
    <row r="121" spans="2:6" ht="12.75">
      <c r="B121" s="10"/>
      <c r="F121" s="10"/>
    </row>
    <row r="122" spans="2:6" ht="12.75">
      <c r="B122" s="10"/>
      <c r="F122" s="10"/>
    </row>
    <row r="123" spans="2:6" ht="12.75">
      <c r="B123" s="10"/>
      <c r="F123" s="10"/>
    </row>
    <row r="124" spans="2:6" ht="12.75">
      <c r="B124" s="10"/>
      <c r="F124" s="10"/>
    </row>
    <row r="125" spans="2:6" ht="12.75">
      <c r="B125" s="10"/>
      <c r="F125" s="10"/>
    </row>
    <row r="126" spans="2:6" ht="12.75">
      <c r="B126" s="10"/>
      <c r="F126" s="10"/>
    </row>
    <row r="127" spans="2:6" ht="12.75">
      <c r="B127" s="10"/>
      <c r="F127" s="10"/>
    </row>
    <row r="128" spans="2:6" ht="12.75">
      <c r="B128" s="10"/>
      <c r="F128" s="10"/>
    </row>
    <row r="129" spans="2:6" ht="12.75">
      <c r="B129" s="10"/>
      <c r="F129" s="10"/>
    </row>
    <row r="130" spans="2:6" ht="12.75">
      <c r="B130" s="10"/>
      <c r="F130" s="10"/>
    </row>
    <row r="131" spans="2:6" ht="12.75">
      <c r="B131" s="10"/>
      <c r="F131" s="10"/>
    </row>
    <row r="132" spans="2:6" ht="12.75">
      <c r="B132" s="10"/>
      <c r="F132" s="10"/>
    </row>
    <row r="133" spans="2:6" ht="12.75">
      <c r="B133" s="10"/>
      <c r="F133" s="10"/>
    </row>
    <row r="134" spans="2:6" ht="12.75">
      <c r="B134" s="10"/>
      <c r="F134" s="10"/>
    </row>
    <row r="135" spans="2:6" ht="12.75">
      <c r="B135" s="10"/>
      <c r="F135" s="10"/>
    </row>
    <row r="136" spans="2:6" ht="12.75">
      <c r="B136" s="10"/>
      <c r="F136" s="10"/>
    </row>
    <row r="137" spans="2:6" ht="12.75">
      <c r="B137" s="10"/>
      <c r="F137" s="10"/>
    </row>
    <row r="138" spans="2:6" ht="12.75">
      <c r="B138" s="10"/>
      <c r="F138" s="10"/>
    </row>
    <row r="139" spans="2:6" ht="12.75">
      <c r="B139" s="10"/>
      <c r="F139" s="10"/>
    </row>
    <row r="140" spans="2:6" ht="12.75">
      <c r="B140" s="10"/>
      <c r="F140" s="10"/>
    </row>
    <row r="141" spans="2:6" ht="12.75">
      <c r="B141" s="10"/>
      <c r="F141" s="10"/>
    </row>
    <row r="142" spans="2:6" ht="12.75">
      <c r="B142" s="10"/>
      <c r="F142" s="10"/>
    </row>
    <row r="143" spans="2:6" ht="12.75">
      <c r="B143" s="10"/>
      <c r="F143" s="10"/>
    </row>
    <row r="144" spans="2:6" ht="12.75">
      <c r="B144" s="10"/>
      <c r="F144" s="10"/>
    </row>
    <row r="145" spans="2:6" ht="12.75">
      <c r="B145" s="10"/>
      <c r="F145" s="10"/>
    </row>
    <row r="146" spans="2:6" ht="12.75">
      <c r="B146" s="10"/>
      <c r="F146" s="10"/>
    </row>
    <row r="147" spans="2:6" ht="12.75">
      <c r="B147" s="10"/>
      <c r="F147" s="10"/>
    </row>
    <row r="148" spans="2:6" ht="12.75">
      <c r="B148" s="10"/>
      <c r="F148" s="10"/>
    </row>
    <row r="149" spans="2:6" ht="12.75">
      <c r="B149" s="10"/>
      <c r="F149" s="10"/>
    </row>
    <row r="150" spans="2:6" ht="12.75">
      <c r="B150" s="10"/>
      <c r="F150" s="10"/>
    </row>
    <row r="151" spans="2:6" ht="12.75">
      <c r="B151" s="10"/>
      <c r="F151" s="10"/>
    </row>
    <row r="152" spans="2:6" ht="12.75">
      <c r="B152" s="10"/>
      <c r="F152" s="10"/>
    </row>
    <row r="153" spans="2:6" ht="12.75">
      <c r="B153" s="10"/>
      <c r="F153" s="10"/>
    </row>
    <row r="154" spans="2:6" ht="12.75">
      <c r="B154" s="10"/>
      <c r="F154" s="10"/>
    </row>
    <row r="155" spans="2:6" ht="12.75">
      <c r="B155" s="10"/>
      <c r="F155" s="10"/>
    </row>
    <row r="156" spans="2:6" ht="12.75">
      <c r="B156" s="10"/>
      <c r="F156" s="10"/>
    </row>
    <row r="157" spans="2:6" ht="12.75">
      <c r="B157" s="10"/>
      <c r="F157" s="10"/>
    </row>
    <row r="158" spans="2:6" ht="12.75">
      <c r="B158" s="10"/>
      <c r="F158" s="10"/>
    </row>
    <row r="159" spans="2:6" ht="12.75">
      <c r="B159" s="10"/>
      <c r="F159" s="10"/>
    </row>
    <row r="160" spans="2:6" ht="12.75">
      <c r="B160" s="10"/>
      <c r="F160" s="10"/>
    </row>
    <row r="161" spans="2:6" ht="12.75">
      <c r="B161" s="10"/>
      <c r="F161" s="10"/>
    </row>
    <row r="162" spans="2:6" ht="12.75">
      <c r="B162" s="10"/>
      <c r="F162" s="10"/>
    </row>
    <row r="163" spans="2:6" ht="12.75">
      <c r="B163" s="10"/>
      <c r="F163" s="10"/>
    </row>
    <row r="164" spans="2:6" ht="12.75">
      <c r="B164" s="10"/>
      <c r="F164" s="10"/>
    </row>
    <row r="165" spans="2:6" ht="12.75">
      <c r="B165" s="10"/>
      <c r="F165" s="10"/>
    </row>
    <row r="166" spans="2:6" ht="12.75">
      <c r="B166" s="10"/>
      <c r="F166" s="10"/>
    </row>
    <row r="167" spans="2:6" ht="12.75">
      <c r="B167" s="10"/>
      <c r="F167" s="10"/>
    </row>
    <row r="168" spans="2:6" ht="12.75">
      <c r="B168" s="10"/>
      <c r="F168" s="10"/>
    </row>
    <row r="169" spans="2:6" ht="12.75">
      <c r="B169" s="10"/>
      <c r="F169" s="10"/>
    </row>
    <row r="170" spans="2:6" ht="12.75">
      <c r="B170" s="10"/>
      <c r="F170" s="10"/>
    </row>
    <row r="171" spans="2:6" ht="12.75">
      <c r="B171" s="10"/>
      <c r="F171" s="10"/>
    </row>
    <row r="172" spans="2:6" ht="12.75">
      <c r="B172" s="10"/>
      <c r="F172" s="10"/>
    </row>
    <row r="173" spans="2:6" ht="12.75">
      <c r="B173" s="10"/>
      <c r="F173" s="10"/>
    </row>
    <row r="174" spans="2:6" ht="12.75">
      <c r="B174" s="10"/>
      <c r="F174" s="10"/>
    </row>
    <row r="175" spans="2:6" ht="12.75">
      <c r="B175" s="10"/>
      <c r="F175" s="10"/>
    </row>
    <row r="176" spans="2:6" ht="12.75">
      <c r="B176" s="10"/>
      <c r="F176" s="10"/>
    </row>
    <row r="177" spans="2:6" ht="12.75">
      <c r="B177" s="10"/>
      <c r="F177" s="10"/>
    </row>
    <row r="178" spans="2:6" ht="12.75">
      <c r="B178" s="10"/>
      <c r="F178" s="10"/>
    </row>
    <row r="179" spans="2:6" ht="12.75">
      <c r="B179" s="10"/>
      <c r="F179" s="10"/>
    </row>
    <row r="180" spans="2:6" ht="12.75">
      <c r="B180" s="10"/>
      <c r="F180" s="10"/>
    </row>
    <row r="181" spans="2:6" ht="12.75">
      <c r="B181" s="10"/>
      <c r="F181" s="10"/>
    </row>
    <row r="182" spans="2:6" ht="12.75">
      <c r="B182" s="10"/>
      <c r="F182" s="10"/>
    </row>
    <row r="183" spans="2:6" ht="12.75">
      <c r="B183" s="10"/>
      <c r="F183" s="10"/>
    </row>
    <row r="184" spans="2:6" ht="12.75">
      <c r="B184" s="10"/>
      <c r="F184" s="10"/>
    </row>
    <row r="185" spans="2:6" ht="12.75">
      <c r="B185" s="10"/>
      <c r="F185" s="10"/>
    </row>
    <row r="186" spans="2:6" ht="12.75">
      <c r="B186" s="10"/>
      <c r="F186" s="10"/>
    </row>
    <row r="187" spans="2:6" ht="12.75">
      <c r="B187" s="10"/>
      <c r="F187" s="10"/>
    </row>
    <row r="188" spans="2:6" ht="12.75">
      <c r="B188" s="10"/>
      <c r="F188" s="10"/>
    </row>
    <row r="189" spans="2:6" ht="12.75">
      <c r="B189" s="10"/>
      <c r="F189" s="10"/>
    </row>
    <row r="190" spans="2:6" ht="12.75">
      <c r="B190" s="10"/>
      <c r="F190" s="10"/>
    </row>
    <row r="191" spans="2:6" ht="12.75">
      <c r="B191" s="10"/>
      <c r="F191" s="10"/>
    </row>
    <row r="192" spans="2:6" ht="12.75">
      <c r="B192" s="10"/>
      <c r="F192" s="10"/>
    </row>
    <row r="193" spans="2:6" ht="12.75">
      <c r="B193" s="10"/>
      <c r="F193" s="10"/>
    </row>
    <row r="194" spans="2:6" ht="12.75">
      <c r="B194" s="10"/>
      <c r="F194" s="10"/>
    </row>
    <row r="195" spans="2:6" ht="12.75">
      <c r="B195" s="10"/>
      <c r="F195" s="10"/>
    </row>
    <row r="196" spans="2:6" ht="12.75">
      <c r="B196" s="10"/>
      <c r="F196" s="10"/>
    </row>
    <row r="197" spans="2:6" ht="12.75">
      <c r="B197" s="10"/>
      <c r="F197" s="10"/>
    </row>
    <row r="198" spans="2:6" ht="12.75">
      <c r="B198" s="10"/>
      <c r="F198" s="10"/>
    </row>
    <row r="199" spans="2:6" ht="12.75">
      <c r="B199" s="10"/>
      <c r="F199" s="10"/>
    </row>
    <row r="200" spans="2:6" ht="12.75">
      <c r="B200" s="10"/>
      <c r="F200" s="10"/>
    </row>
    <row r="201" spans="2:6" ht="12.75">
      <c r="B201" s="10"/>
      <c r="F201" s="10"/>
    </row>
    <row r="202" spans="2:6" ht="12.75">
      <c r="B202" s="10"/>
      <c r="F202" s="10"/>
    </row>
    <row r="203" spans="2:6" ht="12.75">
      <c r="B203" s="10"/>
      <c r="F203" s="10"/>
    </row>
    <row r="204" spans="2:6" ht="12.75">
      <c r="B204" s="10"/>
      <c r="F204" s="10"/>
    </row>
    <row r="205" spans="2:6" ht="12.75">
      <c r="B205" s="10"/>
      <c r="F205" s="10"/>
    </row>
    <row r="206" spans="2:6" ht="12.75">
      <c r="B206" s="10"/>
      <c r="F206" s="10"/>
    </row>
    <row r="207" spans="2:6" ht="12.75">
      <c r="B207" s="10"/>
      <c r="F207" s="10"/>
    </row>
    <row r="208" spans="2:6" ht="12.75">
      <c r="B208" s="10"/>
      <c r="F208" s="10"/>
    </row>
    <row r="209" spans="2:6" ht="12.75">
      <c r="B209" s="10"/>
      <c r="F209" s="10"/>
    </row>
    <row r="210" spans="2:6" ht="12.75">
      <c r="B210" s="10"/>
      <c r="F210" s="10"/>
    </row>
    <row r="211" spans="2:6" ht="12.75">
      <c r="B211" s="10"/>
      <c r="F211" s="10"/>
    </row>
    <row r="212" spans="2:6" ht="12.75">
      <c r="B212" s="10"/>
      <c r="F212" s="10"/>
    </row>
    <row r="213" spans="2:6" ht="12.75">
      <c r="B213" s="10"/>
      <c r="F213" s="10"/>
    </row>
    <row r="214" spans="2:6" ht="12.75">
      <c r="B214" s="10"/>
      <c r="F214" s="10"/>
    </row>
    <row r="215" spans="2:6" ht="12.75">
      <c r="B215" s="10"/>
      <c r="F215" s="10"/>
    </row>
    <row r="216" spans="2:6" ht="12.75">
      <c r="B216" s="10"/>
      <c r="F216" s="10"/>
    </row>
    <row r="217" spans="2:6" ht="12.75">
      <c r="B217" s="10"/>
      <c r="F217" s="10"/>
    </row>
    <row r="218" spans="2:6" ht="12.75">
      <c r="B218" s="10"/>
      <c r="F218" s="10"/>
    </row>
    <row r="219" spans="2:6" ht="12.75">
      <c r="B219" s="10"/>
      <c r="F219" s="10"/>
    </row>
    <row r="220" spans="2:6" ht="12.75">
      <c r="B220" s="10"/>
      <c r="F220" s="10"/>
    </row>
    <row r="221" spans="2:6" ht="12.75">
      <c r="B221" s="10"/>
      <c r="F221" s="10"/>
    </row>
    <row r="222" spans="2:6" ht="12.75">
      <c r="B222" s="10"/>
      <c r="F222" s="10"/>
    </row>
    <row r="223" spans="2:6" ht="12.75">
      <c r="B223" s="10"/>
      <c r="F223" s="10"/>
    </row>
    <row r="224" spans="2:6" ht="12.75">
      <c r="B224" s="10"/>
      <c r="F224" s="10"/>
    </row>
    <row r="225" spans="2:6" ht="12.75">
      <c r="B225" s="10"/>
      <c r="F225" s="10"/>
    </row>
    <row r="226" spans="2:6" ht="12.75">
      <c r="B226" s="10"/>
      <c r="F226" s="10"/>
    </row>
    <row r="227" spans="2:6" ht="12.75">
      <c r="B227" s="10"/>
      <c r="F227" s="10"/>
    </row>
    <row r="228" spans="2:6" ht="12.75">
      <c r="B228" s="10"/>
      <c r="F228" s="10"/>
    </row>
    <row r="229" spans="2:6" ht="12.75">
      <c r="B229" s="10"/>
      <c r="F229" s="10"/>
    </row>
    <row r="230" spans="2:6" ht="12.75">
      <c r="B230" s="10"/>
      <c r="F230" s="10"/>
    </row>
    <row r="231" spans="2:6" ht="12.75">
      <c r="B231" s="10"/>
      <c r="F231" s="10"/>
    </row>
    <row r="232" spans="2:6" ht="12.75">
      <c r="B232" s="10"/>
      <c r="F232" s="10"/>
    </row>
    <row r="233" spans="2:6" ht="12.75">
      <c r="B233" s="10"/>
      <c r="F233" s="10"/>
    </row>
    <row r="234" spans="2:6" ht="12.75">
      <c r="B234" s="10"/>
      <c r="F234" s="10"/>
    </row>
    <row r="235" spans="2:6" ht="12.75">
      <c r="B235" s="10"/>
      <c r="F235" s="10"/>
    </row>
    <row r="236" spans="2:6" ht="12.75">
      <c r="B236" s="10"/>
      <c r="F236" s="10"/>
    </row>
    <row r="237" spans="2:6" ht="12.75">
      <c r="B237" s="10"/>
      <c r="F237" s="10"/>
    </row>
    <row r="238" spans="2:6" ht="12.75">
      <c r="B238" s="10"/>
      <c r="F238" s="10"/>
    </row>
    <row r="239" spans="2:6" ht="12.75">
      <c r="B239" s="10"/>
      <c r="F239" s="10"/>
    </row>
    <row r="240" spans="2:6" ht="12.75">
      <c r="B240" s="10"/>
      <c r="F240" s="10"/>
    </row>
    <row r="241" spans="2:6" ht="12.75">
      <c r="B241" s="10"/>
      <c r="F241" s="10"/>
    </row>
    <row r="242" spans="2:6" ht="12.75">
      <c r="B242" s="10"/>
      <c r="F242" s="10"/>
    </row>
    <row r="243" spans="2:6" ht="12.75">
      <c r="B243" s="10"/>
      <c r="F243" s="10"/>
    </row>
    <row r="244" spans="2:6" ht="12.75">
      <c r="B244" s="10"/>
      <c r="F244" s="10"/>
    </row>
    <row r="245" spans="2:6" ht="12.75">
      <c r="B245" s="10"/>
      <c r="F245" s="10"/>
    </row>
    <row r="246" spans="2:6" ht="12.75">
      <c r="B246" s="10"/>
      <c r="F246" s="10"/>
    </row>
    <row r="247" spans="2:6" ht="12.75">
      <c r="B247" s="10"/>
      <c r="F247" s="10"/>
    </row>
    <row r="248" spans="2:6" ht="12.75">
      <c r="B248" s="10"/>
      <c r="F248" s="10"/>
    </row>
    <row r="249" spans="2:6" ht="12.75">
      <c r="B249" s="10"/>
      <c r="F249" s="10"/>
    </row>
    <row r="250" spans="2:6" ht="12.75">
      <c r="B250" s="10"/>
      <c r="F250" s="10"/>
    </row>
    <row r="251" spans="2:6" ht="12.75">
      <c r="B251" s="10"/>
      <c r="F251" s="10"/>
    </row>
    <row r="252" spans="2:6" ht="12.75">
      <c r="B252" s="10"/>
      <c r="F252" s="10"/>
    </row>
    <row r="253" spans="2:6" ht="12.75">
      <c r="B253" s="10"/>
      <c r="F253" s="10"/>
    </row>
    <row r="254" spans="2:6" ht="12.75">
      <c r="B254" s="10"/>
      <c r="F254" s="10"/>
    </row>
    <row r="255" spans="2:6" ht="12.75">
      <c r="B255" s="10"/>
      <c r="F255" s="10"/>
    </row>
    <row r="256" spans="2:6" ht="12.75">
      <c r="B256" s="10"/>
      <c r="F256" s="10"/>
    </row>
    <row r="257" spans="2:6" ht="12.75">
      <c r="B257" s="10"/>
      <c r="F257" s="10"/>
    </row>
    <row r="258" spans="2:6" ht="12.75">
      <c r="B258" s="10"/>
      <c r="F258" s="10"/>
    </row>
    <row r="259" spans="2:6" ht="12.75">
      <c r="B259" s="10"/>
      <c r="F259" s="10"/>
    </row>
    <row r="260" spans="2:6" ht="12.75">
      <c r="B260" s="10"/>
      <c r="F260" s="10"/>
    </row>
    <row r="261" spans="2:6" ht="12.75">
      <c r="B261" s="10"/>
      <c r="F261" s="10"/>
    </row>
    <row r="262" spans="2:6" ht="12.75">
      <c r="B262" s="10"/>
      <c r="F262" s="10"/>
    </row>
    <row r="263" spans="2:6" ht="12.75">
      <c r="B263" s="10"/>
      <c r="F263" s="10"/>
    </row>
    <row r="264" spans="2:6" ht="12.75">
      <c r="B264" s="10"/>
      <c r="F264" s="10"/>
    </row>
    <row r="265" spans="2:6" ht="12.75">
      <c r="B265" s="10"/>
      <c r="F265" s="10"/>
    </row>
    <row r="266" spans="2:6" ht="12.75">
      <c r="B266" s="10"/>
      <c r="F266" s="10"/>
    </row>
    <row r="267" spans="2:6" ht="12.75">
      <c r="B267" s="10"/>
      <c r="F267" s="10"/>
    </row>
    <row r="268" spans="2:6" ht="12.75">
      <c r="B268" s="10"/>
      <c r="F268" s="10"/>
    </row>
    <row r="269" spans="2:6" ht="12.75">
      <c r="B269" s="10"/>
      <c r="F269" s="10"/>
    </row>
    <row r="270" spans="2:6" ht="12.75">
      <c r="B270" s="10"/>
      <c r="F270" s="10"/>
    </row>
    <row r="271" spans="2:6" ht="12.75">
      <c r="B271" s="10"/>
      <c r="F271" s="10"/>
    </row>
    <row r="272" spans="2:6" ht="12.75">
      <c r="B272" s="10"/>
      <c r="F272" s="10"/>
    </row>
    <row r="273" spans="2:6" ht="12.75">
      <c r="B273" s="10"/>
      <c r="F273" s="10"/>
    </row>
    <row r="274" spans="2:6" ht="12.75">
      <c r="B274" s="10"/>
      <c r="F274" s="10"/>
    </row>
    <row r="275" spans="2:6" ht="12.75">
      <c r="B275" s="10"/>
      <c r="F275" s="10"/>
    </row>
    <row r="276" spans="2:6" ht="12.75">
      <c r="B276" s="10"/>
      <c r="F276" s="10"/>
    </row>
    <row r="277" spans="2:6" ht="12.75">
      <c r="B277" s="10"/>
      <c r="F277" s="10"/>
    </row>
    <row r="278" spans="2:6" ht="12.75">
      <c r="B278" s="10"/>
      <c r="F278" s="10"/>
    </row>
    <row r="279" spans="2:6" ht="12.75">
      <c r="B279" s="10"/>
      <c r="F279" s="10"/>
    </row>
    <row r="280" spans="2:6" ht="12.75">
      <c r="B280" s="10"/>
      <c r="F280" s="10"/>
    </row>
    <row r="281" spans="2:6" ht="12.75">
      <c r="B281" s="10"/>
      <c r="F281" s="10"/>
    </row>
    <row r="282" spans="2:6" ht="12.75">
      <c r="B282" s="10"/>
      <c r="F282" s="10"/>
    </row>
    <row r="283" spans="2:6" ht="12.75">
      <c r="B283" s="10"/>
      <c r="F283" s="10"/>
    </row>
    <row r="284" spans="2:6" ht="12.75">
      <c r="B284" s="10"/>
      <c r="F284" s="10"/>
    </row>
    <row r="285" spans="2:6" ht="12.75">
      <c r="B285" s="10"/>
      <c r="F285" s="10"/>
    </row>
    <row r="286" spans="2:6" ht="12.75">
      <c r="B286" s="10"/>
      <c r="F286" s="10"/>
    </row>
    <row r="287" spans="2:6" ht="12.75">
      <c r="B287" s="10"/>
      <c r="F287" s="10"/>
    </row>
    <row r="288" spans="2:6" ht="12.75">
      <c r="B288" s="10"/>
      <c r="F288" s="10"/>
    </row>
    <row r="289" spans="2:6" ht="12.75">
      <c r="B289" s="10"/>
      <c r="F289" s="10"/>
    </row>
    <row r="290" spans="2:6" ht="12.75">
      <c r="B290" s="10"/>
      <c r="F290" s="10"/>
    </row>
    <row r="291" spans="2:6" ht="12.75">
      <c r="B291" s="10"/>
      <c r="F291" s="10"/>
    </row>
    <row r="292" spans="2:6" ht="12.75">
      <c r="B292" s="10"/>
      <c r="F292" s="10"/>
    </row>
    <row r="293" spans="2:6" ht="12.75">
      <c r="B293" s="10"/>
      <c r="F293" s="10"/>
    </row>
    <row r="294" spans="2:6" ht="12.75">
      <c r="B294" s="10"/>
      <c r="F294" s="10"/>
    </row>
    <row r="295" spans="2:6" ht="12.75">
      <c r="B295" s="10"/>
      <c r="F295" s="10"/>
    </row>
    <row r="296" spans="2:6" ht="12.75">
      <c r="B296" s="10"/>
      <c r="F296" s="10"/>
    </row>
    <row r="297" spans="2:6" ht="12.75">
      <c r="B297" s="10"/>
      <c r="F297" s="10"/>
    </row>
    <row r="298" spans="2:6" ht="12.75">
      <c r="B298" s="10"/>
      <c r="F298" s="10"/>
    </row>
    <row r="299" spans="2:6" ht="12.75">
      <c r="B299" s="10"/>
      <c r="F299" s="10"/>
    </row>
    <row r="300" spans="2:6" ht="12.75">
      <c r="B300" s="10"/>
      <c r="F300" s="10"/>
    </row>
    <row r="301" spans="2:6" ht="12.75">
      <c r="B301" s="10"/>
      <c r="F301" s="10"/>
    </row>
    <row r="302" spans="2:6" ht="12.75">
      <c r="B302" s="10"/>
      <c r="F302" s="10"/>
    </row>
    <row r="303" spans="2:6" ht="12.75">
      <c r="B303" s="10"/>
      <c r="F303" s="10"/>
    </row>
    <row r="304" spans="2:6" ht="12.75">
      <c r="B304" s="10"/>
      <c r="F304" s="10"/>
    </row>
    <row r="305" spans="2:6" ht="12.75">
      <c r="B305" s="10"/>
      <c r="F305" s="10"/>
    </row>
    <row r="306" spans="2:6" ht="12.75">
      <c r="B306" s="10"/>
      <c r="F306" s="10"/>
    </row>
    <row r="307" spans="2:6" ht="12.75">
      <c r="B307" s="10"/>
      <c r="F307" s="10"/>
    </row>
    <row r="308" spans="2:6" ht="12.75">
      <c r="B308" s="10"/>
      <c r="F308" s="10"/>
    </row>
    <row r="309" spans="2:6" ht="12.75">
      <c r="B309" s="10"/>
      <c r="F309" s="10"/>
    </row>
    <row r="310" spans="2:6" ht="12.75">
      <c r="B310" s="10"/>
      <c r="F310" s="10"/>
    </row>
    <row r="311" spans="2:6" ht="12.75">
      <c r="B311" s="10"/>
      <c r="F311" s="10"/>
    </row>
    <row r="312" spans="2:6" ht="12.75">
      <c r="B312" s="10"/>
      <c r="F312" s="10"/>
    </row>
    <row r="313" spans="2:6" ht="12.75">
      <c r="B313" s="10"/>
      <c r="F313" s="10"/>
    </row>
    <row r="314" spans="2:6" ht="12.75">
      <c r="B314" s="10"/>
      <c r="F314" s="10"/>
    </row>
    <row r="315" spans="2:6" ht="12.75">
      <c r="B315" s="10"/>
      <c r="F315" s="10"/>
    </row>
    <row r="316" spans="2:6" ht="12.75">
      <c r="B316" s="10"/>
      <c r="F316" s="10"/>
    </row>
    <row r="317" spans="2:6" ht="12.75">
      <c r="B317" s="10"/>
      <c r="F317" s="10"/>
    </row>
    <row r="318" spans="2:6" ht="12.75">
      <c r="B318" s="10"/>
      <c r="F318" s="10"/>
    </row>
    <row r="319" spans="2:6" ht="12.75">
      <c r="B319" s="10"/>
      <c r="F319" s="10"/>
    </row>
    <row r="320" spans="2:6" ht="12.75">
      <c r="B320" s="10"/>
      <c r="F320" s="10"/>
    </row>
    <row r="321" spans="2:6" ht="12.75">
      <c r="B321" s="10"/>
      <c r="F321" s="10"/>
    </row>
    <row r="322" spans="2:6" ht="12.75">
      <c r="B322" s="10"/>
      <c r="F322" s="10"/>
    </row>
    <row r="323" spans="2:6" ht="12.75">
      <c r="B323" s="10"/>
      <c r="F323" s="10"/>
    </row>
    <row r="324" spans="2:6" ht="12.75">
      <c r="B324" s="10"/>
      <c r="F324" s="10"/>
    </row>
    <row r="325" spans="2:6" ht="12.75">
      <c r="B325" s="10"/>
      <c r="F325" s="10"/>
    </row>
    <row r="326" spans="2:6" ht="12.75">
      <c r="B326" s="10"/>
      <c r="F326" s="10"/>
    </row>
    <row r="327" spans="2:6" ht="12.75">
      <c r="B327" s="10"/>
      <c r="F327" s="10"/>
    </row>
    <row r="328" spans="2:6" ht="12.75">
      <c r="B328" s="10"/>
      <c r="F328" s="10"/>
    </row>
    <row r="329" spans="2:6" ht="12.75">
      <c r="B329" s="10"/>
      <c r="F329" s="10"/>
    </row>
    <row r="330" spans="2:6" ht="12.75">
      <c r="B330" s="10"/>
      <c r="F330" s="10"/>
    </row>
    <row r="331" spans="2:6" ht="12.75">
      <c r="B331" s="10"/>
      <c r="F331" s="10"/>
    </row>
    <row r="332" spans="2:6" ht="12.75">
      <c r="B332" s="10"/>
      <c r="F332" s="10"/>
    </row>
    <row r="333" spans="2:6" ht="12.75">
      <c r="B333" s="10"/>
      <c r="F333" s="10"/>
    </row>
    <row r="334" spans="2:6" ht="12.75">
      <c r="B334" s="10"/>
      <c r="F334" s="10"/>
    </row>
    <row r="335" spans="2:6" ht="12.75">
      <c r="B335" s="10"/>
      <c r="F335" s="10"/>
    </row>
    <row r="336" spans="2:6" ht="12.75">
      <c r="B336" s="10"/>
      <c r="F336" s="10"/>
    </row>
    <row r="337" spans="2:6" ht="12.75">
      <c r="B337" s="10"/>
      <c r="F337" s="10"/>
    </row>
    <row r="338" spans="2:6" ht="12.75">
      <c r="B338" s="10"/>
      <c r="F338" s="10"/>
    </row>
    <row r="339" spans="2:6" ht="12.75">
      <c r="B339" s="10"/>
      <c r="F339" s="10"/>
    </row>
    <row r="340" spans="2:6" ht="12.75">
      <c r="B340" s="10"/>
      <c r="F340" s="10"/>
    </row>
    <row r="341" spans="2:6" ht="12.75">
      <c r="B341" s="10"/>
      <c r="F341" s="10"/>
    </row>
    <row r="342" spans="2:6" ht="12.75">
      <c r="B342" s="10"/>
      <c r="F342" s="10"/>
    </row>
    <row r="343" spans="2:6" ht="12.75">
      <c r="B343" s="10"/>
      <c r="F343" s="10"/>
    </row>
    <row r="344" spans="2:6" ht="12.75">
      <c r="B344" s="10"/>
      <c r="F344" s="10"/>
    </row>
    <row r="345" spans="2:6" ht="12.75">
      <c r="B345" s="10"/>
      <c r="F345" s="10"/>
    </row>
    <row r="346" spans="2:6" ht="12.75">
      <c r="B346" s="10"/>
      <c r="F346" s="10"/>
    </row>
    <row r="347" spans="2:6" ht="12.75">
      <c r="B347" s="10"/>
      <c r="F347" s="10"/>
    </row>
    <row r="348" spans="2:6" ht="12.75">
      <c r="B348" s="10"/>
      <c r="F348" s="10"/>
    </row>
    <row r="349" spans="2:6" ht="12.75">
      <c r="B349" s="10"/>
      <c r="F349" s="10"/>
    </row>
    <row r="350" spans="2:6" ht="12.75">
      <c r="B350" s="10"/>
      <c r="F350" s="10"/>
    </row>
    <row r="351" spans="2:6" ht="12.75">
      <c r="B351" s="10"/>
      <c r="F351" s="10"/>
    </row>
    <row r="352" spans="2:6" ht="12.75">
      <c r="B352" s="10"/>
      <c r="F352" s="10"/>
    </row>
    <row r="353" spans="2:6" ht="12.75">
      <c r="B353" s="10"/>
      <c r="F353" s="10"/>
    </row>
    <row r="354" spans="2:6" ht="12.75">
      <c r="B354" s="10"/>
      <c r="F354" s="10"/>
    </row>
    <row r="355" spans="2:6" ht="12.75">
      <c r="B355" s="10"/>
      <c r="F355" s="10"/>
    </row>
    <row r="356" spans="2:6" ht="12.75">
      <c r="B356" s="10"/>
      <c r="F356" s="10"/>
    </row>
    <row r="357" spans="2:6" ht="12.75">
      <c r="B357" s="10"/>
      <c r="F357" s="10"/>
    </row>
    <row r="358" spans="2:6" ht="12.75">
      <c r="B358" s="10"/>
      <c r="F358" s="10"/>
    </row>
    <row r="359" spans="2:6" ht="12.75">
      <c r="B359" s="10"/>
      <c r="F359" s="10"/>
    </row>
    <row r="360" spans="2:6" ht="12.75">
      <c r="B360" s="10"/>
      <c r="F360" s="10"/>
    </row>
    <row r="361" spans="2:6" ht="12.75">
      <c r="B361" s="10"/>
      <c r="F361" s="10"/>
    </row>
    <row r="362" spans="2:6" ht="12.75">
      <c r="B362" s="10"/>
      <c r="F362" s="10"/>
    </row>
    <row r="363" spans="2:6" ht="12.75">
      <c r="B363" s="10"/>
      <c r="F363" s="10"/>
    </row>
    <row r="364" spans="2:6" ht="12.75">
      <c r="B364" s="10"/>
      <c r="F364" s="10"/>
    </row>
    <row r="365" spans="2:6" ht="12.75">
      <c r="B365" s="10"/>
      <c r="F365" s="10"/>
    </row>
    <row r="366" spans="2:6" ht="12.75">
      <c r="B366" s="10"/>
      <c r="F366" s="10"/>
    </row>
    <row r="367" spans="2:6" ht="12.75">
      <c r="B367" s="10"/>
      <c r="F367" s="10"/>
    </row>
    <row r="368" spans="2:6" ht="12.75">
      <c r="B368" s="10"/>
      <c r="F368" s="10"/>
    </row>
    <row r="369" spans="2:6" ht="12.75">
      <c r="B369" s="10"/>
      <c r="F369" s="10"/>
    </row>
    <row r="370" spans="2:6" ht="12.75">
      <c r="B370" s="10"/>
      <c r="F370" s="10"/>
    </row>
    <row r="371" spans="2:6" ht="12.75">
      <c r="B371" s="10"/>
      <c r="F371" s="10"/>
    </row>
    <row r="372" spans="2:6" ht="12.75">
      <c r="B372" s="10"/>
      <c r="F372" s="10"/>
    </row>
    <row r="373" spans="2:6" ht="12.75">
      <c r="B373" s="10"/>
      <c r="F373" s="10"/>
    </row>
    <row r="374" spans="2:6" ht="12.75">
      <c r="B374" s="10"/>
      <c r="F374" s="10"/>
    </row>
    <row r="375" spans="2:6" ht="12.75">
      <c r="B375" s="10"/>
      <c r="F375" s="10"/>
    </row>
    <row r="376" spans="2:6" ht="12.75">
      <c r="B376" s="10"/>
      <c r="F376" s="10"/>
    </row>
    <row r="377" spans="2:6" ht="12.75">
      <c r="B377" s="10"/>
      <c r="F377" s="10"/>
    </row>
    <row r="378" spans="2:6" ht="12.75">
      <c r="B378" s="10"/>
      <c r="F378" s="10"/>
    </row>
    <row r="379" spans="2:6" ht="12.75">
      <c r="B379" s="10"/>
      <c r="F379" s="10"/>
    </row>
    <row r="380" spans="2:6" ht="12.75">
      <c r="B380" s="10"/>
      <c r="F380" s="10"/>
    </row>
    <row r="381" spans="2:6" ht="12.75">
      <c r="B381" s="10"/>
      <c r="F381" s="10"/>
    </row>
    <row r="382" spans="2:6" ht="12.75">
      <c r="B382" s="10"/>
      <c r="F382" s="10"/>
    </row>
    <row r="383" spans="2:6" ht="12.75">
      <c r="B383" s="10"/>
      <c r="F383" s="10"/>
    </row>
    <row r="384" spans="2:6" ht="12.75">
      <c r="B384" s="10"/>
      <c r="F384" s="10"/>
    </row>
    <row r="385" spans="2:6" ht="12.75">
      <c r="B385" s="10"/>
      <c r="F385" s="10"/>
    </row>
    <row r="386" spans="2:6" ht="12.75">
      <c r="B386" s="10"/>
      <c r="F386" s="10"/>
    </row>
    <row r="387" spans="2:6" ht="12.75">
      <c r="B387" s="10"/>
      <c r="F387" s="10"/>
    </row>
    <row r="388" spans="2:6" ht="12.75">
      <c r="B388" s="10"/>
      <c r="F388" s="10"/>
    </row>
    <row r="389" spans="2:6" ht="12.75">
      <c r="B389" s="10"/>
      <c r="F389" s="10"/>
    </row>
    <row r="390" spans="2:6" ht="12.75">
      <c r="B390" s="10"/>
      <c r="F390" s="10"/>
    </row>
    <row r="391" spans="2:6" ht="12.75">
      <c r="B391" s="10"/>
      <c r="F391" s="10"/>
    </row>
    <row r="392" spans="2:6" ht="12.75">
      <c r="B392" s="10"/>
      <c r="F392" s="10"/>
    </row>
    <row r="393" spans="2:6" ht="12.75">
      <c r="B393" s="10"/>
      <c r="F393" s="10"/>
    </row>
    <row r="394" spans="2:6" ht="12.75">
      <c r="B394" s="10"/>
      <c r="F394" s="10"/>
    </row>
    <row r="395" spans="2:6" ht="12.75">
      <c r="B395" s="10"/>
      <c r="F395" s="10"/>
    </row>
    <row r="396" spans="2:6" ht="12.75">
      <c r="B396" s="10"/>
      <c r="F396" s="10"/>
    </row>
    <row r="397" spans="2:6" ht="12.75">
      <c r="B397" s="10"/>
      <c r="F397" s="10"/>
    </row>
    <row r="398" spans="2:6" ht="12.75">
      <c r="B398" s="10"/>
      <c r="F398" s="10"/>
    </row>
    <row r="399" spans="2:6" ht="12.75">
      <c r="B399" s="10"/>
      <c r="F399" s="10"/>
    </row>
    <row r="400" spans="2:6" ht="12.75">
      <c r="B400" s="10"/>
      <c r="F400" s="10"/>
    </row>
    <row r="401" spans="2:6" ht="12.75">
      <c r="B401" s="10"/>
      <c r="F401" s="10"/>
    </row>
    <row r="402" spans="2:6" ht="12.75">
      <c r="B402" s="10"/>
      <c r="F402" s="10"/>
    </row>
    <row r="403" spans="2:6" ht="12.75">
      <c r="B403" s="10"/>
      <c r="F403" s="10"/>
    </row>
    <row r="404" spans="2:6" ht="12.75">
      <c r="B404" s="10"/>
      <c r="F404" s="10"/>
    </row>
    <row r="405" spans="2:6" ht="12.75">
      <c r="B405" s="10"/>
      <c r="F405" s="10"/>
    </row>
    <row r="406" spans="2:6" ht="12.75">
      <c r="B406" s="10"/>
      <c r="F406" s="10"/>
    </row>
    <row r="407" spans="2:6" ht="12.75">
      <c r="B407" s="10"/>
      <c r="F407" s="10"/>
    </row>
    <row r="408" spans="2:6" ht="12.75">
      <c r="B408" s="10"/>
      <c r="F408" s="10"/>
    </row>
    <row r="409" spans="2:6" ht="12.75">
      <c r="B409" s="10"/>
      <c r="F409" s="10"/>
    </row>
    <row r="410" spans="2:6" ht="12.75">
      <c r="B410" s="10"/>
      <c r="F410" s="10"/>
    </row>
    <row r="411" spans="2:6" ht="12.75">
      <c r="B411" s="10"/>
      <c r="F411" s="10"/>
    </row>
    <row r="412" spans="2:6" ht="12.75">
      <c r="B412" s="10"/>
      <c r="F412" s="10"/>
    </row>
    <row r="413" spans="2:6" ht="12.75">
      <c r="B413" s="10"/>
      <c r="F413" s="10"/>
    </row>
    <row r="414" spans="2:6" ht="12.75">
      <c r="B414" s="10"/>
      <c r="F414" s="10"/>
    </row>
    <row r="415" spans="2:6" ht="12.75">
      <c r="B415" s="10"/>
      <c r="F415" s="10"/>
    </row>
    <row r="416" spans="2:6" ht="12.75">
      <c r="B416" s="10"/>
      <c r="F416" s="10"/>
    </row>
    <row r="417" spans="2:6" ht="12.75">
      <c r="B417" s="10"/>
      <c r="F417" s="10"/>
    </row>
    <row r="418" spans="2:6" ht="12.75">
      <c r="B418" s="10"/>
      <c r="F418" s="10"/>
    </row>
    <row r="419" spans="2:6" ht="12.75">
      <c r="B419" s="10"/>
      <c r="F419" s="10"/>
    </row>
    <row r="420" spans="2:6" ht="12.75">
      <c r="B420" s="10"/>
      <c r="F420" s="10"/>
    </row>
    <row r="421" spans="2:6" ht="12.75">
      <c r="B421" s="10"/>
      <c r="F421" s="10"/>
    </row>
    <row r="422" spans="2:6" ht="12.75">
      <c r="B422" s="10"/>
      <c r="F422" s="10"/>
    </row>
    <row r="423" spans="2:6" ht="12.75">
      <c r="B423" s="10"/>
      <c r="F423" s="10"/>
    </row>
    <row r="424" spans="2:6" ht="12.75">
      <c r="B424" s="10"/>
      <c r="F424" s="10"/>
    </row>
    <row r="425" spans="2:6" ht="12.75">
      <c r="B425" s="10"/>
      <c r="F425" s="10"/>
    </row>
    <row r="426" spans="2:6" ht="12.75">
      <c r="B426" s="10"/>
      <c r="F426" s="10"/>
    </row>
    <row r="427" spans="2:6" ht="12.75">
      <c r="B427" s="10"/>
      <c r="F427" s="10"/>
    </row>
    <row r="428" spans="2:6" ht="12.75">
      <c r="B428" s="10"/>
      <c r="F428" s="10"/>
    </row>
    <row r="429" spans="2:6" ht="12.75">
      <c r="B429" s="10"/>
      <c r="F429" s="10"/>
    </row>
    <row r="430" spans="2:6" ht="12.75">
      <c r="B430" s="10"/>
      <c r="F430" s="10"/>
    </row>
    <row r="431" spans="2:6" ht="12.75">
      <c r="B431" s="10"/>
      <c r="F431" s="10"/>
    </row>
    <row r="432" spans="2:6" ht="12.75">
      <c r="B432" s="10"/>
      <c r="F432" s="10"/>
    </row>
    <row r="433" spans="2:6" ht="12.75">
      <c r="B433" s="10"/>
      <c r="F433" s="10"/>
    </row>
    <row r="434" spans="2:6" ht="12.75">
      <c r="B434" s="10"/>
      <c r="F434" s="10"/>
    </row>
    <row r="435" spans="2:6" ht="12.75">
      <c r="B435" s="10"/>
      <c r="F435" s="10"/>
    </row>
    <row r="436" spans="2:6" ht="12.75">
      <c r="B436" s="10"/>
      <c r="F436" s="10"/>
    </row>
    <row r="437" spans="2:6" ht="12.75">
      <c r="B437" s="10"/>
      <c r="F437" s="10"/>
    </row>
    <row r="438" spans="2:6" ht="12.75">
      <c r="B438" s="10"/>
      <c r="F438" s="10"/>
    </row>
    <row r="439" spans="2:6" ht="12.75">
      <c r="B439" s="10"/>
      <c r="F439" s="10"/>
    </row>
    <row r="440" spans="2:6" ht="12.75">
      <c r="B440" s="10"/>
      <c r="F440" s="10"/>
    </row>
    <row r="441" spans="2:6" ht="12.75">
      <c r="B441" s="10"/>
      <c r="F441" s="10"/>
    </row>
    <row r="442" spans="2:6" ht="12.75">
      <c r="B442" s="10"/>
      <c r="F442" s="10"/>
    </row>
    <row r="443" spans="2:6" ht="12.75">
      <c r="B443" s="10"/>
      <c r="F443" s="10"/>
    </row>
    <row r="444" spans="2:6" ht="12.75">
      <c r="B444" s="10"/>
      <c r="F444" s="10"/>
    </row>
    <row r="445" spans="2:6" ht="12.75">
      <c r="B445" s="10"/>
      <c r="F445" s="10"/>
    </row>
    <row r="446" spans="2:6" ht="12.75">
      <c r="B446" s="10"/>
      <c r="F446" s="10"/>
    </row>
    <row r="447" spans="2:6" ht="12.75">
      <c r="B447" s="10"/>
      <c r="F447" s="10"/>
    </row>
    <row r="448" spans="2:6" ht="12.75">
      <c r="B448" s="10"/>
      <c r="F448" s="10"/>
    </row>
    <row r="449" spans="2:6" ht="12.75">
      <c r="B449" s="10"/>
      <c r="F449" s="10"/>
    </row>
    <row r="450" spans="2:6" ht="12.75">
      <c r="B450" s="10"/>
      <c r="F450" s="10"/>
    </row>
    <row r="451" spans="2:6" ht="12.75">
      <c r="B451" s="10"/>
      <c r="F451" s="10"/>
    </row>
    <row r="452" spans="2:6" ht="12.75">
      <c r="B452" s="10"/>
      <c r="F452" s="10"/>
    </row>
    <row r="453" spans="2:6" ht="12.75">
      <c r="B453" s="10"/>
      <c r="F453" s="10"/>
    </row>
    <row r="454" spans="2:6" ht="12.75">
      <c r="B454" s="10"/>
      <c r="F454" s="10"/>
    </row>
    <row r="455" spans="2:6" ht="12.75">
      <c r="B455" s="10"/>
      <c r="F455" s="10"/>
    </row>
    <row r="456" spans="2:6" ht="12.75">
      <c r="B456" s="10"/>
      <c r="F456" s="10"/>
    </row>
    <row r="457" spans="2:6" ht="12.75">
      <c r="B457" s="10"/>
      <c r="F457" s="10"/>
    </row>
    <row r="458" spans="2:6" ht="12.75">
      <c r="B458" s="10"/>
      <c r="F458" s="10"/>
    </row>
    <row r="459" spans="2:6" ht="12.75">
      <c r="B459" s="10"/>
      <c r="F459" s="10"/>
    </row>
    <row r="460" spans="2:6" ht="12.75">
      <c r="B460" s="10"/>
      <c r="F460" s="10"/>
    </row>
    <row r="461" spans="2:6" ht="12.75">
      <c r="B461" s="10"/>
      <c r="F461" s="10"/>
    </row>
    <row r="462" spans="2:6" ht="12.75">
      <c r="B462" s="10"/>
      <c r="F462" s="10"/>
    </row>
    <row r="463" spans="2:6" ht="12.75">
      <c r="B463" s="10"/>
      <c r="F463" s="10"/>
    </row>
    <row r="464" spans="2:6" ht="12.75">
      <c r="B464" s="10"/>
      <c r="F464" s="10"/>
    </row>
    <row r="465" spans="2:6" ht="12.75">
      <c r="B465" s="10"/>
      <c r="F465" s="10"/>
    </row>
    <row r="466" spans="2:6" ht="12.75">
      <c r="B466" s="10"/>
      <c r="F466" s="10"/>
    </row>
    <row r="467" spans="2:6" ht="12.75">
      <c r="B467" s="10"/>
      <c r="F467" s="10"/>
    </row>
    <row r="468" spans="2:6" ht="12.75">
      <c r="B468" s="10"/>
      <c r="F468" s="10"/>
    </row>
    <row r="469" spans="2:6" ht="12.75">
      <c r="B469" s="10"/>
      <c r="F469" s="10"/>
    </row>
    <row r="470" spans="2:6" ht="12.75">
      <c r="B470" s="10"/>
      <c r="F470" s="10"/>
    </row>
    <row r="471" spans="2:6" ht="12.75">
      <c r="B471" s="10"/>
      <c r="F471" s="10"/>
    </row>
    <row r="472" spans="2:6" ht="12.75">
      <c r="B472" s="10"/>
      <c r="F472" s="10"/>
    </row>
    <row r="473" spans="2:6" ht="12.75">
      <c r="B473" s="10"/>
      <c r="F473" s="10"/>
    </row>
    <row r="474" spans="2:6" ht="12.75">
      <c r="B474" s="10"/>
      <c r="F474" s="10"/>
    </row>
    <row r="475" spans="2:6" ht="12.75">
      <c r="B475" s="10"/>
      <c r="F475" s="10"/>
    </row>
    <row r="476" spans="2:6" ht="12.75">
      <c r="B476" s="10"/>
      <c r="F476" s="10"/>
    </row>
    <row r="477" spans="2:6" ht="12.75">
      <c r="B477" s="10"/>
      <c r="F477" s="10"/>
    </row>
    <row r="478" spans="2:6" ht="12.75">
      <c r="B478" s="10"/>
      <c r="F478" s="10"/>
    </row>
    <row r="479" spans="2:6" ht="12.75">
      <c r="B479" s="10"/>
      <c r="F479" s="10"/>
    </row>
    <row r="480" spans="2:6" ht="12.75">
      <c r="B480" s="10"/>
      <c r="F480" s="10"/>
    </row>
    <row r="481" spans="2:6" ht="12.75">
      <c r="B481" s="10"/>
      <c r="F481" s="10"/>
    </row>
    <row r="482" spans="2:6" ht="12.75">
      <c r="B482" s="10"/>
      <c r="F482" s="10"/>
    </row>
    <row r="483" spans="2:6" ht="12.75">
      <c r="B483" s="10"/>
      <c r="F483" s="10"/>
    </row>
    <row r="484" spans="2:6" ht="12.75">
      <c r="B484" s="10"/>
      <c r="F484" s="10"/>
    </row>
    <row r="485" spans="2:6" ht="12.75">
      <c r="B485" s="10"/>
      <c r="F485" s="10"/>
    </row>
    <row r="486" spans="2:6" ht="12.75">
      <c r="B486" s="10"/>
      <c r="F486" s="10"/>
    </row>
    <row r="487" spans="2:6" ht="12.75">
      <c r="B487" s="10"/>
      <c r="F487" s="10"/>
    </row>
    <row r="488" spans="2:6" ht="12.75">
      <c r="B488" s="10"/>
      <c r="F488" s="10"/>
    </row>
    <row r="489" spans="2:6" ht="12.75">
      <c r="B489" s="10"/>
      <c r="F489" s="10"/>
    </row>
    <row r="490" spans="2:6" ht="12.75">
      <c r="B490" s="10"/>
      <c r="F490" s="10"/>
    </row>
    <row r="491" spans="2:6" ht="12.75">
      <c r="B491" s="10"/>
      <c r="F491" s="10"/>
    </row>
    <row r="492" spans="2:6" ht="12.75">
      <c r="B492" s="10"/>
      <c r="F492" s="10"/>
    </row>
    <row r="493" spans="2:6" ht="12.75">
      <c r="B493" s="10"/>
      <c r="F493" s="10"/>
    </row>
    <row r="494" spans="2:6" ht="12.75">
      <c r="B494" s="10"/>
      <c r="F494" s="10"/>
    </row>
    <row r="495" spans="2:6" ht="12.75">
      <c r="B495" s="10"/>
      <c r="F495" s="10"/>
    </row>
    <row r="496" spans="2:6" ht="12.75">
      <c r="B496" s="10"/>
      <c r="F496" s="10"/>
    </row>
    <row r="497" spans="2:6" ht="12.75">
      <c r="B497" s="10"/>
      <c r="F497" s="10"/>
    </row>
    <row r="498" spans="2:6" ht="12.75">
      <c r="B498" s="10"/>
      <c r="F498" s="10"/>
    </row>
    <row r="499" spans="2:6" ht="12.75">
      <c r="B499" s="10"/>
      <c r="F499" s="10"/>
    </row>
    <row r="500" spans="2:6" ht="12.75">
      <c r="B500" s="10"/>
      <c r="F500" s="10"/>
    </row>
    <row r="501" spans="2:6" ht="12.75">
      <c r="B501" s="10"/>
      <c r="F501" s="10"/>
    </row>
    <row r="502" spans="2:6" ht="12.75">
      <c r="B502" s="10"/>
      <c r="F502" s="10"/>
    </row>
    <row r="503" spans="2:6" ht="12.75">
      <c r="B503" s="10"/>
      <c r="F503" s="10"/>
    </row>
    <row r="504" spans="2:6" ht="12.75">
      <c r="B504" s="10"/>
      <c r="F504" s="10"/>
    </row>
    <row r="505" spans="2:6" ht="12.75">
      <c r="B505" s="10"/>
      <c r="F505" s="10"/>
    </row>
    <row r="506" spans="2:6" ht="12.75">
      <c r="B506" s="10"/>
      <c r="F506" s="10"/>
    </row>
    <row r="507" spans="2:6" ht="12.75">
      <c r="B507" s="10"/>
      <c r="F507" s="10"/>
    </row>
    <row r="508" spans="2:6" ht="12.75">
      <c r="B508" s="10"/>
      <c r="F508" s="10"/>
    </row>
    <row r="509" spans="2:6" ht="12.75">
      <c r="B509" s="10"/>
      <c r="F509" s="10"/>
    </row>
    <row r="510" spans="2:6" ht="12.75">
      <c r="B510" s="10"/>
      <c r="F510" s="10"/>
    </row>
    <row r="511" spans="2:6" ht="12.75">
      <c r="B511" s="10"/>
      <c r="F511" s="10"/>
    </row>
    <row r="512" spans="2:6" ht="12.75">
      <c r="B512" s="10"/>
      <c r="F512" s="10"/>
    </row>
    <row r="513" spans="2:6" ht="12.75">
      <c r="B513" s="10"/>
      <c r="F513" s="10"/>
    </row>
    <row r="514" spans="2:6" ht="12.75">
      <c r="B514" s="10"/>
      <c r="F514" s="10"/>
    </row>
    <row r="515" spans="2:6" ht="12.75">
      <c r="B515" s="10"/>
      <c r="F515" s="10"/>
    </row>
    <row r="516" spans="2:6" ht="12.75">
      <c r="B516" s="10"/>
      <c r="F516" s="10"/>
    </row>
    <row r="517" spans="2:6" ht="12.75">
      <c r="B517" s="10"/>
      <c r="F517" s="10"/>
    </row>
    <row r="518" spans="2:6" ht="12.75">
      <c r="B518" s="10"/>
      <c r="F518" s="10"/>
    </row>
    <row r="519" spans="2:6" ht="12.75">
      <c r="B519" s="10"/>
      <c r="F519" s="10"/>
    </row>
    <row r="520" spans="2:6" ht="12.75">
      <c r="B520" s="10"/>
      <c r="F520" s="10"/>
    </row>
    <row r="521" spans="2:6" ht="12.75">
      <c r="B521" s="10"/>
      <c r="F521" s="10"/>
    </row>
    <row r="522" spans="2:6" ht="12.75">
      <c r="B522" s="10"/>
      <c r="F522" s="10"/>
    </row>
    <row r="523" spans="2:6" ht="12.75">
      <c r="B523" s="10"/>
      <c r="F523" s="10"/>
    </row>
    <row r="524" spans="2:6" ht="12.75">
      <c r="B524" s="10"/>
      <c r="F524" s="10"/>
    </row>
    <row r="525" spans="2:6" ht="12.75">
      <c r="B525" s="10"/>
      <c r="F525" s="10"/>
    </row>
    <row r="526" spans="2:6" ht="12.75">
      <c r="B526" s="10"/>
      <c r="F526" s="10"/>
    </row>
    <row r="527" spans="2:6" ht="12.75">
      <c r="B527" s="10"/>
      <c r="F527" s="10"/>
    </row>
    <row r="528" spans="2:6" ht="12.75">
      <c r="B528" s="10"/>
      <c r="F528" s="10"/>
    </row>
    <row r="529" spans="2:6" ht="12.75">
      <c r="B529" s="10"/>
      <c r="F529" s="10"/>
    </row>
    <row r="530" spans="2:6" ht="12.75">
      <c r="B530" s="10"/>
      <c r="F530" s="10"/>
    </row>
    <row r="531" spans="2:6" ht="12.75">
      <c r="B531" s="10"/>
      <c r="F531" s="10"/>
    </row>
    <row r="532" spans="2:6" ht="12.75">
      <c r="B532" s="10"/>
      <c r="F532" s="10"/>
    </row>
    <row r="533" spans="2:6" ht="12.75">
      <c r="B533" s="10"/>
      <c r="F533" s="10"/>
    </row>
    <row r="534" spans="2:6" ht="12.75">
      <c r="B534" s="10"/>
      <c r="F534" s="10"/>
    </row>
    <row r="535" spans="2:6" ht="12.75">
      <c r="B535" s="10"/>
      <c r="F535" s="10"/>
    </row>
    <row r="536" spans="2:6" ht="12.75">
      <c r="B536" s="10"/>
      <c r="F536" s="10"/>
    </row>
    <row r="537" spans="2:6" ht="12.75">
      <c r="B537" s="10"/>
      <c r="F537" s="10"/>
    </row>
    <row r="538" spans="2:6" ht="12.75">
      <c r="B538" s="10"/>
      <c r="F538" s="10"/>
    </row>
    <row r="539" spans="2:6" ht="12.75">
      <c r="B539" s="10"/>
      <c r="F539" s="10"/>
    </row>
    <row r="540" spans="2:6" ht="12.75">
      <c r="B540" s="10"/>
      <c r="F540" s="10"/>
    </row>
    <row r="541" spans="2:6" ht="12.75">
      <c r="B541" s="10"/>
      <c r="F541" s="10"/>
    </row>
    <row r="542" spans="2:6" ht="12.75">
      <c r="B542" s="10"/>
      <c r="F542" s="10"/>
    </row>
    <row r="543" spans="2:6" ht="12.75">
      <c r="B543" s="10"/>
      <c r="F543" s="10"/>
    </row>
    <row r="544" spans="2:6" ht="12.75">
      <c r="B544" s="10"/>
      <c r="F544" s="10"/>
    </row>
    <row r="545" spans="2:6" ht="12.75">
      <c r="B545" s="10"/>
      <c r="F545" s="10"/>
    </row>
    <row r="546" spans="2:6" ht="12.75">
      <c r="B546" s="10"/>
      <c r="F546" s="10"/>
    </row>
    <row r="547" spans="2:6" ht="12.75">
      <c r="B547" s="10"/>
      <c r="F547" s="10"/>
    </row>
    <row r="548" spans="2:6" ht="12.75">
      <c r="B548" s="10"/>
      <c r="F548" s="10"/>
    </row>
    <row r="549" spans="2:6" ht="12.75">
      <c r="B549" s="10"/>
      <c r="F549" s="10"/>
    </row>
    <row r="550" spans="2:6" ht="12.75">
      <c r="B550" s="10"/>
      <c r="F550" s="10"/>
    </row>
    <row r="551" spans="2:6" ht="12.75">
      <c r="B551" s="10"/>
      <c r="F551" s="10"/>
    </row>
    <row r="552" spans="2:6" ht="12.75">
      <c r="B552" s="10"/>
      <c r="F552" s="10"/>
    </row>
    <row r="553" spans="2:6" ht="12.75">
      <c r="B553" s="10"/>
      <c r="F553" s="10"/>
    </row>
    <row r="554" spans="2:6" ht="12.75">
      <c r="B554" s="10"/>
      <c r="F554" s="10"/>
    </row>
    <row r="555" spans="2:6" ht="12.75">
      <c r="B555" s="10"/>
      <c r="F555" s="10"/>
    </row>
    <row r="556" spans="2:6" ht="12.75">
      <c r="B556" s="10"/>
      <c r="F556" s="10"/>
    </row>
    <row r="557" spans="2:6" ht="12.75">
      <c r="B557" s="10"/>
      <c r="F557" s="10"/>
    </row>
    <row r="558" spans="2:6" ht="12.75">
      <c r="B558" s="10"/>
      <c r="F558" s="10"/>
    </row>
    <row r="559" spans="2:6" ht="12.75">
      <c r="B559" s="10"/>
      <c r="F559" s="10"/>
    </row>
    <row r="560" spans="2:6" ht="12.75">
      <c r="B560" s="10"/>
      <c r="F560" s="10"/>
    </row>
    <row r="561" spans="2:6" ht="12.75">
      <c r="B561" s="10"/>
      <c r="F561" s="10"/>
    </row>
    <row r="562" spans="2:6" ht="12.75">
      <c r="B562" s="10"/>
      <c r="F562" s="10"/>
    </row>
    <row r="563" spans="2:6" ht="12.75">
      <c r="B563" s="10"/>
      <c r="F563" s="10"/>
    </row>
    <row r="564" spans="2:6" ht="12.75">
      <c r="B564" s="10"/>
      <c r="F564" s="10"/>
    </row>
    <row r="565" spans="2:6" ht="12.75">
      <c r="B565" s="10"/>
      <c r="F565" s="10"/>
    </row>
    <row r="566" spans="2:6" ht="12.75">
      <c r="B566" s="10"/>
      <c r="F566" s="10"/>
    </row>
    <row r="567" spans="2:6" ht="12.75">
      <c r="B567" s="10"/>
      <c r="F567" s="10"/>
    </row>
    <row r="568" spans="2:6" ht="12.75">
      <c r="B568" s="10"/>
      <c r="F568" s="10"/>
    </row>
    <row r="569" spans="2:6" ht="12.75">
      <c r="B569" s="10"/>
      <c r="F569" s="10"/>
    </row>
    <row r="570" spans="2:6" ht="12.75">
      <c r="B570" s="10"/>
      <c r="F570" s="10"/>
    </row>
    <row r="571" spans="2:6" ht="12.75">
      <c r="B571" s="10"/>
      <c r="F571" s="10"/>
    </row>
    <row r="572" spans="2:6" ht="12.75">
      <c r="B572" s="10"/>
      <c r="F572" s="10"/>
    </row>
    <row r="573" spans="2:6" ht="12.75">
      <c r="B573" s="10"/>
      <c r="F573" s="10"/>
    </row>
    <row r="574" spans="2:6" ht="12.75">
      <c r="B574" s="10"/>
      <c r="F574" s="10"/>
    </row>
    <row r="575" spans="2:6" ht="12.75">
      <c r="B575" s="10"/>
      <c r="F575" s="10"/>
    </row>
    <row r="576" spans="2:6" ht="12.75">
      <c r="B576" s="10"/>
      <c r="F576" s="10"/>
    </row>
    <row r="577" spans="2:6" ht="12.75">
      <c r="B577" s="10"/>
      <c r="F577" s="10"/>
    </row>
    <row r="578" spans="2:6" ht="12.75">
      <c r="B578" s="10"/>
      <c r="F578" s="10"/>
    </row>
    <row r="579" spans="2:6" ht="12.75">
      <c r="B579" s="10"/>
      <c r="F579" s="10"/>
    </row>
    <row r="580" spans="2:6" ht="12.75">
      <c r="B580" s="10"/>
      <c r="F580" s="10"/>
    </row>
    <row r="581" spans="2:6" ht="12.75">
      <c r="B581" s="10"/>
      <c r="F581" s="10"/>
    </row>
    <row r="582" spans="2:6" ht="12.75">
      <c r="B582" s="10"/>
      <c r="F582" s="10"/>
    </row>
    <row r="583" spans="2:6" ht="12.75">
      <c r="B583" s="10"/>
      <c r="F583" s="10"/>
    </row>
    <row r="584" spans="2:6" ht="12.75">
      <c r="B584" s="10"/>
      <c r="F584" s="10"/>
    </row>
    <row r="585" spans="2:6" ht="12.75">
      <c r="B585" s="10"/>
      <c r="F585" s="10"/>
    </row>
    <row r="586" spans="2:6" ht="12.75">
      <c r="B586" s="10"/>
      <c r="F586" s="10"/>
    </row>
    <row r="587" spans="2:6" ht="12.75">
      <c r="B587" s="10"/>
      <c r="F587" s="10"/>
    </row>
    <row r="588" spans="2:6" ht="12.75">
      <c r="B588" s="10"/>
      <c r="F588" s="10"/>
    </row>
    <row r="589" spans="2:6" ht="12.75">
      <c r="B589" s="10"/>
      <c r="F589" s="10"/>
    </row>
    <row r="590" spans="2:6" ht="12.75">
      <c r="B590" s="10"/>
      <c r="F590" s="10"/>
    </row>
    <row r="591" spans="2:6" ht="12.75">
      <c r="B591" s="10"/>
      <c r="F591" s="10"/>
    </row>
    <row r="592" spans="2:6" ht="12.75">
      <c r="B592" s="10"/>
      <c r="F592" s="10"/>
    </row>
    <row r="593" spans="2:6" ht="12.75">
      <c r="B593" s="10"/>
      <c r="F593" s="10"/>
    </row>
    <row r="594" spans="2:6" ht="12.75">
      <c r="B594" s="10"/>
      <c r="F594" s="10"/>
    </row>
    <row r="595" spans="2:6" ht="12.75">
      <c r="B595" s="10"/>
      <c r="F595" s="10"/>
    </row>
    <row r="596" spans="2:6" ht="12.75">
      <c r="B596" s="10"/>
      <c r="F596" s="10"/>
    </row>
    <row r="597" spans="2:6" ht="12.75">
      <c r="B597" s="10"/>
      <c r="F597" s="10"/>
    </row>
    <row r="598" spans="2:6" ht="12.75">
      <c r="B598" s="10"/>
      <c r="F598" s="10"/>
    </row>
    <row r="599" spans="2:6" ht="12.75">
      <c r="B599" s="10"/>
      <c r="F599" s="10"/>
    </row>
    <row r="600" spans="2:6" ht="12.75">
      <c r="B600" s="10"/>
      <c r="F600" s="10"/>
    </row>
    <row r="601" spans="2:6" ht="12.75">
      <c r="B601" s="10"/>
      <c r="F601" s="10"/>
    </row>
    <row r="602" spans="2:6" ht="12.75">
      <c r="B602" s="10"/>
      <c r="F602" s="10"/>
    </row>
    <row r="603" spans="2:6" ht="12.75">
      <c r="B603" s="10"/>
      <c r="F603" s="10"/>
    </row>
    <row r="604" spans="2:6" ht="12.75">
      <c r="B604" s="10"/>
      <c r="F604" s="10"/>
    </row>
    <row r="605" spans="2:6" ht="12.75">
      <c r="B605" s="10"/>
      <c r="F605" s="10"/>
    </row>
    <row r="606" spans="2:6" ht="12.75">
      <c r="B606" s="10"/>
      <c r="F606" s="10"/>
    </row>
    <row r="607" spans="2:6" ht="12.75">
      <c r="B607" s="10"/>
      <c r="F607" s="10"/>
    </row>
    <row r="608" spans="2:6" ht="12.75">
      <c r="B608" s="10"/>
      <c r="F608" s="10"/>
    </row>
    <row r="609" spans="2:6" ht="12.75">
      <c r="B609" s="10"/>
      <c r="F609" s="10"/>
    </row>
    <row r="610" spans="2:6" ht="12.75">
      <c r="B610" s="10"/>
      <c r="F610" s="10"/>
    </row>
    <row r="611" spans="2:6" ht="12.75">
      <c r="B611" s="10"/>
      <c r="F611" s="10"/>
    </row>
    <row r="612" spans="2:6" ht="12.75">
      <c r="B612" s="10"/>
      <c r="F612" s="10"/>
    </row>
    <row r="613" spans="2:6" ht="12.75">
      <c r="B613" s="10"/>
      <c r="F613" s="10"/>
    </row>
    <row r="614" spans="2:6" ht="12.75">
      <c r="B614" s="10"/>
      <c r="F614" s="10"/>
    </row>
    <row r="615" spans="2:6" ht="12.75">
      <c r="B615" s="10"/>
      <c r="F615" s="10"/>
    </row>
    <row r="616" spans="2:6" ht="12.75">
      <c r="B616" s="10"/>
      <c r="F616" s="10"/>
    </row>
    <row r="617" spans="2:6" ht="12.75">
      <c r="B617" s="10"/>
      <c r="F617" s="10"/>
    </row>
    <row r="618" spans="2:6" ht="12.75">
      <c r="B618" s="10"/>
      <c r="F618" s="10"/>
    </row>
    <row r="619" spans="2:6" ht="12.75">
      <c r="B619" s="10"/>
      <c r="F619" s="10"/>
    </row>
    <row r="620" spans="2:6" ht="12.75">
      <c r="B620" s="10"/>
      <c r="F620" s="10"/>
    </row>
    <row r="621" spans="2:6" ht="12.75">
      <c r="B621" s="10"/>
      <c r="F621" s="10"/>
    </row>
    <row r="622" spans="2:6" ht="12.75">
      <c r="B622" s="10"/>
      <c r="F622" s="10"/>
    </row>
    <row r="623" spans="2:6" ht="12.75">
      <c r="B623" s="10"/>
      <c r="F623" s="10"/>
    </row>
    <row r="624" spans="2:6" ht="12.75">
      <c r="B624" s="10"/>
      <c r="F624" s="10"/>
    </row>
    <row r="625" spans="2:6" ht="12.75">
      <c r="B625" s="10"/>
      <c r="F625" s="10"/>
    </row>
    <row r="626" spans="2:6" ht="12.75">
      <c r="B626" s="10"/>
      <c r="F626" s="10"/>
    </row>
    <row r="627" spans="2:6" ht="12.75">
      <c r="B627" s="10"/>
      <c r="F627" s="10"/>
    </row>
    <row r="628" spans="2:6" ht="12.75">
      <c r="B628" s="10"/>
      <c r="F628" s="10"/>
    </row>
    <row r="629" spans="2:6" ht="12.75">
      <c r="B629" s="10"/>
      <c r="F629" s="10"/>
    </row>
    <row r="630" spans="2:6" ht="12.75">
      <c r="B630" s="10"/>
      <c r="F630" s="10"/>
    </row>
    <row r="631" spans="2:6" ht="12.75">
      <c r="B631" s="10"/>
      <c r="F631" s="10"/>
    </row>
    <row r="632" spans="2:6" ht="12.75">
      <c r="B632" s="10"/>
      <c r="F632" s="10"/>
    </row>
    <row r="633" spans="2:6" ht="12.75">
      <c r="B633" s="10"/>
      <c r="F633" s="10"/>
    </row>
    <row r="634" spans="2:6" ht="12.75">
      <c r="B634" s="10"/>
      <c r="F634" s="10"/>
    </row>
    <row r="635" spans="2:6" ht="12.75">
      <c r="B635" s="10"/>
      <c r="F635" s="10"/>
    </row>
    <row r="636" spans="2:6" ht="12.75">
      <c r="B636" s="10"/>
      <c r="F636" s="10"/>
    </row>
    <row r="637" spans="2:6" ht="12.75">
      <c r="B637" s="10"/>
      <c r="F637" s="10"/>
    </row>
    <row r="638" spans="2:6" ht="12.75">
      <c r="B638" s="10"/>
      <c r="F638" s="10"/>
    </row>
    <row r="639" spans="2:6" ht="12.75">
      <c r="B639" s="10"/>
      <c r="F639" s="10"/>
    </row>
    <row r="640" spans="2:6" ht="12.75">
      <c r="B640" s="10"/>
      <c r="F640" s="10"/>
    </row>
    <row r="641" spans="2:6" ht="12.75">
      <c r="B641" s="10"/>
      <c r="F641" s="10"/>
    </row>
    <row r="642" spans="2:6" ht="12.75">
      <c r="B642" s="10"/>
      <c r="F642" s="10"/>
    </row>
    <row r="643" spans="2:6" ht="12.75">
      <c r="B643" s="10"/>
      <c r="F643" s="10"/>
    </row>
    <row r="644" spans="2:6" ht="12.75">
      <c r="B644" s="10"/>
      <c r="F644" s="10"/>
    </row>
    <row r="645" spans="2:6" ht="12.75">
      <c r="B645" s="10"/>
      <c r="F645" s="10"/>
    </row>
    <row r="646" spans="2:6" ht="12.75">
      <c r="B646" s="10"/>
      <c r="F646" s="10"/>
    </row>
    <row r="647" spans="2:6" ht="12.75">
      <c r="B647" s="10"/>
      <c r="F647" s="10"/>
    </row>
    <row r="648" spans="2:6" ht="12.75">
      <c r="B648" s="10"/>
      <c r="F648" s="10"/>
    </row>
    <row r="649" spans="2:6" ht="12.75">
      <c r="B649" s="10"/>
      <c r="F649" s="10"/>
    </row>
    <row r="650" spans="2:6" ht="12.75">
      <c r="B650" s="10"/>
      <c r="F650" s="10"/>
    </row>
    <row r="651" spans="2:6" ht="12.75">
      <c r="B651" s="10"/>
      <c r="F651" s="10"/>
    </row>
    <row r="652" spans="2:6" ht="12.75">
      <c r="B652" s="10"/>
      <c r="F652" s="10"/>
    </row>
    <row r="653" spans="2:6" ht="12.75">
      <c r="B653" s="10"/>
      <c r="F653" s="10"/>
    </row>
    <row r="654" spans="2:6" ht="12.75">
      <c r="B654" s="10"/>
      <c r="F654" s="10"/>
    </row>
    <row r="655" spans="2:6" ht="12.75">
      <c r="B655" s="10"/>
      <c r="F655" s="10"/>
    </row>
    <row r="656" spans="2:6" ht="12.75">
      <c r="B656" s="10"/>
      <c r="F656" s="10"/>
    </row>
    <row r="657" spans="2:6" ht="12.75">
      <c r="B657" s="10"/>
      <c r="F657" s="10"/>
    </row>
    <row r="658" spans="2:6" ht="12.75">
      <c r="B658" s="10"/>
      <c r="F658" s="10"/>
    </row>
    <row r="659" spans="2:6" ht="12.75">
      <c r="B659" s="10"/>
      <c r="F659" s="10"/>
    </row>
    <row r="660" spans="2:6" ht="12.75">
      <c r="B660" s="10"/>
      <c r="F660" s="10"/>
    </row>
    <row r="661" spans="2:6" ht="12.75">
      <c r="B661" s="10"/>
      <c r="F661" s="10"/>
    </row>
    <row r="662" spans="2:6" ht="12.75">
      <c r="B662" s="10"/>
      <c r="F662" s="10"/>
    </row>
    <row r="663" spans="2:6" ht="12.75">
      <c r="B663" s="10"/>
      <c r="F663" s="10"/>
    </row>
    <row r="664" spans="2:6" ht="12.75">
      <c r="B664" s="10"/>
      <c r="F664" s="10"/>
    </row>
    <row r="665" spans="2:6" ht="12.75">
      <c r="B665" s="10"/>
      <c r="F665" s="10"/>
    </row>
    <row r="666" spans="2:6" ht="12.75">
      <c r="B666" s="10"/>
      <c r="F666" s="10"/>
    </row>
    <row r="667" spans="2:6" ht="12.75">
      <c r="B667" s="10"/>
      <c r="F667" s="10"/>
    </row>
    <row r="668" spans="2:6" ht="12.75">
      <c r="B668" s="10"/>
      <c r="F668" s="10"/>
    </row>
    <row r="669" spans="2:6" ht="12.75">
      <c r="B669" s="10"/>
      <c r="F669" s="10"/>
    </row>
    <row r="670" spans="2:6" ht="12.75">
      <c r="B670" s="10"/>
      <c r="F670" s="10"/>
    </row>
    <row r="671" spans="2:6" ht="12.75">
      <c r="B671" s="10"/>
      <c r="F671" s="10"/>
    </row>
    <row r="672" spans="2:6" ht="12.75">
      <c r="B672" s="10"/>
      <c r="F672" s="10"/>
    </row>
    <row r="673" spans="2:6" ht="12.75">
      <c r="B673" s="10"/>
      <c r="F673" s="10"/>
    </row>
    <row r="674" spans="2:6" ht="12.75">
      <c r="B674" s="10"/>
      <c r="F674" s="10"/>
    </row>
    <row r="675" spans="2:6" ht="12.75">
      <c r="B675" s="10"/>
      <c r="F675" s="10"/>
    </row>
    <row r="676" spans="2:6" ht="12.75">
      <c r="B676" s="10"/>
      <c r="F676" s="10"/>
    </row>
    <row r="677" spans="2:6" ht="12.75">
      <c r="B677" s="10"/>
      <c r="F677" s="10"/>
    </row>
    <row r="678" spans="2:6" ht="12.75">
      <c r="B678" s="10"/>
      <c r="F678" s="10"/>
    </row>
    <row r="679" spans="2:6" ht="12.75">
      <c r="B679" s="10"/>
      <c r="F679" s="10"/>
    </row>
    <row r="680" spans="2:6" ht="12.75">
      <c r="B680" s="10"/>
      <c r="F680" s="10"/>
    </row>
    <row r="681" spans="2:6" ht="12.75">
      <c r="B681" s="10"/>
      <c r="F681" s="10"/>
    </row>
    <row r="682" spans="2:6" ht="12.75">
      <c r="B682" s="10"/>
      <c r="F682" s="10"/>
    </row>
    <row r="683" spans="2:6" ht="12.75">
      <c r="B683" s="10"/>
      <c r="F683" s="10"/>
    </row>
    <row r="684" spans="2:6" ht="12.75">
      <c r="B684" s="10"/>
      <c r="F684" s="10"/>
    </row>
    <row r="685" spans="2:6" ht="12.75">
      <c r="B685" s="10"/>
      <c r="F685" s="10"/>
    </row>
    <row r="686" spans="2:6" ht="12.75">
      <c r="B686" s="10"/>
      <c r="F686" s="10"/>
    </row>
    <row r="687" spans="2:6" ht="12.75">
      <c r="B687" s="10"/>
      <c r="F687" s="10"/>
    </row>
    <row r="688" spans="2:6" ht="12.75">
      <c r="B688" s="10"/>
      <c r="F688" s="10"/>
    </row>
    <row r="689" spans="2:6" ht="12.75">
      <c r="B689" s="10"/>
      <c r="F689" s="10"/>
    </row>
    <row r="690" spans="2:6" ht="12.75">
      <c r="B690" s="10"/>
      <c r="F690" s="10"/>
    </row>
    <row r="691" spans="2:6" ht="12.75">
      <c r="B691" s="10"/>
      <c r="F691" s="10"/>
    </row>
    <row r="692" spans="2:6" ht="12.75">
      <c r="B692" s="10"/>
      <c r="F692" s="10"/>
    </row>
    <row r="693" spans="2:6" ht="12.75">
      <c r="B693" s="10"/>
      <c r="F693" s="10"/>
    </row>
    <row r="694" spans="2:6" ht="12.75">
      <c r="B694" s="10"/>
      <c r="F694" s="10"/>
    </row>
    <row r="695" spans="2:6" ht="12.75">
      <c r="B695" s="10"/>
      <c r="F695" s="10"/>
    </row>
    <row r="696" spans="2:6" ht="12.75">
      <c r="B696" s="10"/>
      <c r="F696" s="10"/>
    </row>
    <row r="697" spans="2:6" ht="12.75">
      <c r="B697" s="10"/>
      <c r="F697" s="10"/>
    </row>
    <row r="698" spans="2:6" ht="12.75">
      <c r="B698" s="10"/>
      <c r="F698" s="10"/>
    </row>
    <row r="699" spans="2:6" ht="12.75">
      <c r="B699" s="10"/>
      <c r="F699" s="10"/>
    </row>
    <row r="700" spans="2:6" ht="12.75">
      <c r="B700" s="10"/>
      <c r="F700" s="10"/>
    </row>
    <row r="701" spans="2:6" ht="12.75">
      <c r="B701" s="10"/>
      <c r="F701" s="10"/>
    </row>
    <row r="702" spans="2:6" ht="12.75">
      <c r="B702" s="10"/>
      <c r="F702" s="10"/>
    </row>
    <row r="703" spans="2:6" ht="12.75">
      <c r="B703" s="10"/>
      <c r="F703" s="10"/>
    </row>
    <row r="704" spans="2:6" ht="12.75">
      <c r="B704" s="10"/>
      <c r="F704" s="10"/>
    </row>
    <row r="705" spans="2:6" ht="12.75">
      <c r="B705" s="10"/>
      <c r="F705" s="10"/>
    </row>
    <row r="706" spans="2:6" ht="12.75">
      <c r="B706" s="10"/>
      <c r="F706" s="10"/>
    </row>
    <row r="707" spans="2:6" ht="12.75">
      <c r="B707" s="10"/>
      <c r="F707" s="10"/>
    </row>
    <row r="708" spans="2:6" ht="12.75">
      <c r="B708" s="10"/>
      <c r="F708" s="10"/>
    </row>
    <row r="709" spans="2:6" ht="12.75">
      <c r="B709" s="10"/>
      <c r="F709" s="10"/>
    </row>
    <row r="710" spans="2:6" ht="12.75">
      <c r="B710" s="10"/>
      <c r="F710" s="10"/>
    </row>
    <row r="711" spans="2:6" ht="12.75">
      <c r="B711" s="10"/>
      <c r="F711" s="10"/>
    </row>
    <row r="712" spans="2:6" ht="12.75">
      <c r="B712" s="10"/>
      <c r="F712" s="10"/>
    </row>
    <row r="713" spans="2:6" ht="12.75">
      <c r="B713" s="10"/>
      <c r="F713" s="10"/>
    </row>
    <row r="714" spans="2:6" ht="12.75">
      <c r="B714" s="10"/>
      <c r="F714" s="10"/>
    </row>
    <row r="715" spans="2:6" ht="12.75">
      <c r="B715" s="10"/>
      <c r="F715" s="10"/>
    </row>
    <row r="716" spans="2:6" ht="12.75">
      <c r="B716" s="10"/>
      <c r="F716" s="10"/>
    </row>
    <row r="717" spans="2:6" ht="12.75">
      <c r="B717" s="10"/>
      <c r="F717" s="10"/>
    </row>
    <row r="718" spans="2:6" ht="12.75">
      <c r="B718" s="10"/>
      <c r="F718" s="10"/>
    </row>
    <row r="719" spans="2:6" ht="12.75">
      <c r="B719" s="10"/>
      <c r="F719" s="10"/>
    </row>
    <row r="720" spans="2:6" ht="12.75">
      <c r="B720" s="10"/>
      <c r="F720" s="10"/>
    </row>
    <row r="721" spans="2:6" ht="12.75">
      <c r="B721" s="10"/>
      <c r="F721" s="10"/>
    </row>
    <row r="722" spans="2:6" ht="12.75">
      <c r="B722" s="10"/>
      <c r="F722" s="10"/>
    </row>
    <row r="723" spans="2:6" ht="12.75">
      <c r="B723" s="10"/>
      <c r="F723" s="10"/>
    </row>
    <row r="724" spans="2:6" ht="12.75">
      <c r="B724" s="10"/>
      <c r="F724" s="10"/>
    </row>
    <row r="725" spans="2:6" ht="12.75">
      <c r="B725" s="10"/>
      <c r="F725" s="10"/>
    </row>
    <row r="726" spans="2:6" ht="12.75">
      <c r="B726" s="10"/>
      <c r="F726" s="10"/>
    </row>
    <row r="727" spans="2:6" ht="12.75">
      <c r="B727" s="10"/>
      <c r="F727" s="10"/>
    </row>
    <row r="728" spans="2:6" ht="12.75">
      <c r="B728" s="10"/>
      <c r="F728" s="10"/>
    </row>
    <row r="729" spans="2:6" ht="12.75">
      <c r="B729" s="10"/>
      <c r="F729" s="10"/>
    </row>
    <row r="730" spans="2:6" ht="12.75">
      <c r="B730" s="10"/>
      <c r="F730" s="10"/>
    </row>
    <row r="731" spans="2:6" ht="12.75">
      <c r="B731" s="10"/>
      <c r="F731" s="10"/>
    </row>
    <row r="732" spans="2:6" ht="12.75">
      <c r="B732" s="10"/>
      <c r="F732" s="10"/>
    </row>
    <row r="733" spans="2:6" ht="12.75">
      <c r="B733" s="10"/>
      <c r="F733" s="10"/>
    </row>
    <row r="734" spans="2:6" ht="12.75">
      <c r="B734" s="10"/>
      <c r="F734" s="10"/>
    </row>
    <row r="735" spans="2:6" ht="12.75">
      <c r="B735" s="10"/>
      <c r="F735" s="10"/>
    </row>
    <row r="736" spans="2:6" ht="12.75">
      <c r="B736" s="10"/>
      <c r="F736" s="10"/>
    </row>
    <row r="737" spans="2:6" ht="12.75">
      <c r="B737" s="10"/>
      <c r="F737" s="10"/>
    </row>
    <row r="738" spans="2:6" ht="12.75">
      <c r="B738" s="10"/>
      <c r="F738" s="10"/>
    </row>
    <row r="739" spans="2:6" ht="12.75">
      <c r="B739" s="10"/>
      <c r="F739" s="10"/>
    </row>
    <row r="740" spans="2:6" ht="12.75">
      <c r="B740" s="10"/>
      <c r="F740" s="10"/>
    </row>
    <row r="741" spans="2:6" ht="12.75">
      <c r="B741" s="10"/>
      <c r="F741" s="10"/>
    </row>
    <row r="742" spans="2:6" ht="12.75">
      <c r="B742" s="10"/>
      <c r="F742" s="10"/>
    </row>
    <row r="743" spans="2:6" ht="12.75">
      <c r="B743" s="10"/>
      <c r="F743" s="10"/>
    </row>
    <row r="744" spans="2:6" ht="12.75">
      <c r="B744" s="10"/>
      <c r="F744" s="10"/>
    </row>
    <row r="745" spans="2:6" ht="12.75">
      <c r="B745" s="10"/>
      <c r="F745" s="10"/>
    </row>
    <row r="746" spans="2:6" ht="12.75">
      <c r="B746" s="10"/>
      <c r="F746" s="10"/>
    </row>
    <row r="747" spans="2:6" ht="12.75">
      <c r="B747" s="10"/>
      <c r="F747" s="10"/>
    </row>
    <row r="748" spans="2:6" ht="12.75">
      <c r="B748" s="10"/>
      <c r="F748" s="10"/>
    </row>
    <row r="749" spans="2:6" ht="12.75">
      <c r="B749" s="10"/>
      <c r="F749" s="10"/>
    </row>
    <row r="750" spans="2:6" ht="12.75">
      <c r="B750" s="10"/>
      <c r="F750" s="10"/>
    </row>
    <row r="751" spans="2:6" ht="12.75">
      <c r="B751" s="10"/>
      <c r="F751" s="10"/>
    </row>
    <row r="752" spans="2:6" ht="12.75">
      <c r="B752" s="10"/>
      <c r="F752" s="10"/>
    </row>
    <row r="753" spans="2:6" ht="12.75">
      <c r="B753" s="10"/>
      <c r="F753" s="10"/>
    </row>
    <row r="754" spans="2:6" ht="12.75">
      <c r="B754" s="10"/>
      <c r="F754" s="10"/>
    </row>
    <row r="755" spans="2:6" ht="12.75">
      <c r="B755" s="10"/>
      <c r="F755" s="10"/>
    </row>
    <row r="756" spans="2:6" ht="12.75">
      <c r="B756" s="10"/>
      <c r="F756" s="10"/>
    </row>
    <row r="757" spans="2:6" ht="12.75">
      <c r="B757" s="10"/>
      <c r="F757" s="10"/>
    </row>
    <row r="758" spans="2:6" ht="12.75">
      <c r="B758" s="10"/>
      <c r="F758" s="10"/>
    </row>
    <row r="759" spans="2:6" ht="12.75">
      <c r="B759" s="10"/>
      <c r="F759" s="10"/>
    </row>
    <row r="760" spans="2:6" ht="12.75">
      <c r="B760" s="10"/>
      <c r="F760" s="10"/>
    </row>
    <row r="761" spans="2:6" ht="12.75">
      <c r="B761" s="10"/>
      <c r="F761" s="10"/>
    </row>
    <row r="762" spans="2:6" ht="12.75">
      <c r="B762" s="10"/>
      <c r="F762" s="10"/>
    </row>
    <row r="763" spans="2:6" ht="12.75">
      <c r="B763" s="10"/>
      <c r="F763" s="10"/>
    </row>
    <row r="764" spans="2:6" ht="12.75">
      <c r="B764" s="10"/>
      <c r="F764" s="10"/>
    </row>
    <row r="765" spans="2:6" ht="12.75">
      <c r="B765" s="10"/>
      <c r="F765" s="10"/>
    </row>
    <row r="766" spans="2:6" ht="12.75">
      <c r="B766" s="10"/>
      <c r="F766" s="10"/>
    </row>
    <row r="767" spans="2:6" ht="12.75">
      <c r="B767" s="10"/>
      <c r="F767" s="10"/>
    </row>
    <row r="768" spans="2:6" ht="12.75">
      <c r="B768" s="10"/>
      <c r="F768" s="10"/>
    </row>
    <row r="769" spans="2:6" ht="12.75">
      <c r="B769" s="10"/>
      <c r="F769" s="10"/>
    </row>
    <row r="770" spans="2:6" ht="12.75">
      <c r="B770" s="10"/>
      <c r="F770" s="10"/>
    </row>
    <row r="771" spans="2:6" ht="12.75">
      <c r="B771" s="10"/>
      <c r="F771" s="10"/>
    </row>
    <row r="772" spans="2:6" ht="12.75">
      <c r="B772" s="10"/>
      <c r="F772" s="10"/>
    </row>
    <row r="773" spans="2:6" ht="12.75">
      <c r="B773" s="10"/>
      <c r="F773" s="10"/>
    </row>
    <row r="774" spans="2:6" ht="12.75">
      <c r="B774" s="10"/>
      <c r="F774" s="10"/>
    </row>
    <row r="775" spans="2:6" ht="12.75">
      <c r="B775" s="10"/>
      <c r="F775" s="10"/>
    </row>
    <row r="776" spans="2:6" ht="12.75">
      <c r="B776" s="10"/>
      <c r="F776" s="10"/>
    </row>
    <row r="777" spans="2:6" ht="12.75">
      <c r="B777" s="10"/>
      <c r="F777" s="10"/>
    </row>
    <row r="778" spans="2:6" ht="12.75">
      <c r="B778" s="10"/>
      <c r="F778" s="10"/>
    </row>
    <row r="779" spans="2:6" ht="12.75">
      <c r="B779" s="10"/>
      <c r="F779" s="10"/>
    </row>
    <row r="780" spans="2:6" ht="12.75">
      <c r="B780" s="10"/>
      <c r="F780" s="10"/>
    </row>
    <row r="781" spans="2:6" ht="12.75">
      <c r="B781" s="10"/>
      <c r="F781" s="10"/>
    </row>
    <row r="782" spans="2:6" ht="12.75">
      <c r="B782" s="10"/>
      <c r="F782" s="10"/>
    </row>
    <row r="783" spans="2:6" ht="12.75">
      <c r="B783" s="10"/>
      <c r="F783" s="10"/>
    </row>
    <row r="784" spans="2:6" ht="12.75">
      <c r="B784" s="10"/>
      <c r="F784" s="10"/>
    </row>
    <row r="785" spans="2:6" ht="12.75">
      <c r="B785" s="10"/>
      <c r="F785" s="10"/>
    </row>
    <row r="786" spans="2:6" ht="12.75">
      <c r="B786" s="10"/>
      <c r="F786" s="10"/>
    </row>
    <row r="787" spans="2:6" ht="12.75">
      <c r="B787" s="10"/>
      <c r="F787" s="10"/>
    </row>
    <row r="788" spans="2:6" ht="12.75">
      <c r="B788" s="10"/>
      <c r="F788" s="10"/>
    </row>
    <row r="789" spans="2:6" ht="12.75">
      <c r="B789" s="10"/>
      <c r="F789" s="10"/>
    </row>
    <row r="790" spans="2:6" ht="12.75">
      <c r="B790" s="10"/>
      <c r="F790" s="10"/>
    </row>
    <row r="791" spans="2:6" ht="12.75">
      <c r="B791" s="10"/>
      <c r="F791" s="10"/>
    </row>
    <row r="792" spans="2:6" ht="12.75">
      <c r="B792" s="10"/>
      <c r="F792" s="10"/>
    </row>
    <row r="793" spans="2:6" ht="12.75">
      <c r="B793" s="10"/>
      <c r="F793" s="10"/>
    </row>
    <row r="794" spans="2:6" ht="12.75">
      <c r="B794" s="10"/>
      <c r="F794" s="10"/>
    </row>
    <row r="795" spans="2:6" ht="12.75">
      <c r="B795" s="10"/>
      <c r="F795" s="10"/>
    </row>
    <row r="796" spans="2:6" ht="12.75">
      <c r="B796" s="10"/>
      <c r="F796" s="10"/>
    </row>
    <row r="797" spans="2:6" ht="12.75">
      <c r="B797" s="10"/>
      <c r="F797" s="10"/>
    </row>
    <row r="798" spans="2:6" ht="12.75">
      <c r="B798" s="10"/>
      <c r="F798" s="10"/>
    </row>
    <row r="799" spans="2:6" ht="12.75">
      <c r="B799" s="10"/>
      <c r="F799" s="10"/>
    </row>
    <row r="800" spans="2:6" ht="12.75">
      <c r="B800" s="10"/>
      <c r="F800" s="10"/>
    </row>
    <row r="801" spans="2:6" ht="12.75">
      <c r="B801" s="10"/>
      <c r="F801" s="10"/>
    </row>
    <row r="802" spans="2:6" ht="12.75">
      <c r="B802" s="10"/>
      <c r="F802" s="10"/>
    </row>
    <row r="803" spans="2:6" ht="12.75">
      <c r="B803" s="10"/>
      <c r="F803" s="10"/>
    </row>
    <row r="804" spans="2:6" ht="12.75">
      <c r="B804" s="10"/>
      <c r="F804" s="10"/>
    </row>
    <row r="805" spans="2:6" ht="12.75">
      <c r="B805" s="10"/>
      <c r="F805" s="10"/>
    </row>
    <row r="806" spans="2:6" ht="12.75">
      <c r="B806" s="10"/>
      <c r="F806" s="10"/>
    </row>
    <row r="807" spans="2:6" ht="12.75">
      <c r="B807" s="10"/>
      <c r="F807" s="10"/>
    </row>
    <row r="808" spans="2:6" ht="12.75">
      <c r="B808" s="10"/>
      <c r="F808" s="10"/>
    </row>
    <row r="809" spans="2:6" ht="12.75">
      <c r="B809" s="10"/>
      <c r="F809" s="10"/>
    </row>
    <row r="810" spans="2:6" ht="12.75">
      <c r="B810" s="10"/>
      <c r="F810" s="10"/>
    </row>
    <row r="811" spans="2:6" ht="12.75">
      <c r="B811" s="10"/>
      <c r="F811" s="10"/>
    </row>
    <row r="812" spans="2:6" ht="12.75">
      <c r="B812" s="10"/>
      <c r="F812" s="10"/>
    </row>
    <row r="813" spans="2:6" ht="12.75">
      <c r="B813" s="10"/>
      <c r="F813" s="10"/>
    </row>
    <row r="814" spans="2:6" ht="12.75">
      <c r="B814" s="10"/>
      <c r="F814" s="10"/>
    </row>
    <row r="815" spans="2:6" ht="12.75">
      <c r="B815" s="10"/>
      <c r="F815" s="10"/>
    </row>
    <row r="816" spans="2:6" ht="12.75">
      <c r="B816" s="10"/>
      <c r="F816" s="10"/>
    </row>
    <row r="817" spans="2:6" ht="12.75">
      <c r="B817" s="10"/>
      <c r="F817" s="10"/>
    </row>
    <row r="818" spans="2:6" ht="12.75">
      <c r="B818" s="10"/>
      <c r="F818" s="10"/>
    </row>
    <row r="819" spans="2:6" ht="12.75">
      <c r="B819" s="10"/>
      <c r="F819" s="10"/>
    </row>
    <row r="820" spans="2:6" ht="12.75">
      <c r="B820" s="10"/>
      <c r="F820" s="10"/>
    </row>
    <row r="821" spans="2:6" ht="12.75">
      <c r="B821" s="10"/>
      <c r="F821" s="10"/>
    </row>
    <row r="822" spans="2:6" ht="12.75">
      <c r="B822" s="10"/>
      <c r="F822" s="10"/>
    </row>
    <row r="823" spans="2:6" ht="12.75">
      <c r="B823" s="10"/>
      <c r="F823" s="10"/>
    </row>
    <row r="824" spans="2:6" ht="12.75">
      <c r="B824" s="10"/>
      <c r="F824" s="10"/>
    </row>
    <row r="825" spans="2:6" ht="12.75">
      <c r="B825" s="10"/>
      <c r="F825" s="10"/>
    </row>
    <row r="826" spans="2:6" ht="12.75">
      <c r="B826" s="10"/>
      <c r="F826" s="10"/>
    </row>
    <row r="827" spans="2:6" ht="12.75">
      <c r="B827" s="10"/>
      <c r="F827" s="10"/>
    </row>
    <row r="828" spans="2:6" ht="12.75">
      <c r="B828" s="10"/>
      <c r="F828" s="10"/>
    </row>
    <row r="829" spans="2:6" ht="12.75">
      <c r="B829" s="10"/>
      <c r="F829" s="10"/>
    </row>
    <row r="830" spans="2:6" ht="12.75">
      <c r="B830" s="10"/>
      <c r="F830" s="10"/>
    </row>
    <row r="831" spans="2:6" ht="12.75">
      <c r="B831" s="10"/>
      <c r="F831" s="10"/>
    </row>
    <row r="832" spans="2:6" ht="12.75">
      <c r="B832" s="10"/>
      <c r="F832" s="10"/>
    </row>
    <row r="833" spans="2:6" ht="12.75">
      <c r="B833" s="10"/>
      <c r="F833" s="10"/>
    </row>
    <row r="834" spans="2:6" ht="12.75">
      <c r="B834" s="10"/>
      <c r="F834" s="10"/>
    </row>
    <row r="835" spans="2:6" ht="12.75">
      <c r="B835" s="10"/>
      <c r="F835" s="10"/>
    </row>
    <row r="836" spans="2:6" ht="12.75">
      <c r="B836" s="10"/>
      <c r="F836" s="10"/>
    </row>
    <row r="837" spans="2:6" ht="12.75">
      <c r="B837" s="10"/>
      <c r="F837" s="10"/>
    </row>
    <row r="838" spans="2:6" ht="12.75">
      <c r="B838" s="10"/>
      <c r="F838" s="10"/>
    </row>
    <row r="839" spans="2:6" ht="12.75">
      <c r="B839" s="10"/>
      <c r="F839" s="10"/>
    </row>
    <row r="840" spans="2:6" ht="12.75">
      <c r="B840" s="10"/>
      <c r="F840" s="10"/>
    </row>
    <row r="841" spans="2:6" ht="12.75">
      <c r="B841" s="10"/>
      <c r="F841" s="10"/>
    </row>
    <row r="842" spans="2:6" ht="12.75">
      <c r="B842" s="10"/>
      <c r="F842" s="10"/>
    </row>
    <row r="843" spans="2:6" ht="12.75">
      <c r="B843" s="10"/>
      <c r="F843" s="10"/>
    </row>
    <row r="844" spans="2:6" ht="12.75">
      <c r="B844" s="10"/>
      <c r="F844" s="10"/>
    </row>
    <row r="845" spans="2:6" ht="12.75">
      <c r="B845" s="10"/>
      <c r="F845" s="10"/>
    </row>
    <row r="846" spans="2:6" ht="12.75">
      <c r="B846" s="10"/>
      <c r="F846" s="10"/>
    </row>
    <row r="847" spans="2:6" ht="12.75">
      <c r="B847" s="10"/>
      <c r="F847" s="10"/>
    </row>
    <row r="848" spans="2:6" ht="12.75">
      <c r="B848" s="10"/>
      <c r="F848" s="10"/>
    </row>
    <row r="849" spans="2:6" ht="12.75">
      <c r="B849" s="10"/>
      <c r="F849" s="10"/>
    </row>
    <row r="850" spans="2:6" ht="12.75">
      <c r="B850" s="10"/>
      <c r="F850" s="10"/>
    </row>
    <row r="851" spans="2:6" ht="12.75">
      <c r="B851" s="10"/>
      <c r="F851" s="10"/>
    </row>
    <row r="852" spans="2:6" ht="12.75">
      <c r="B852" s="10"/>
      <c r="F852" s="10"/>
    </row>
    <row r="853" spans="2:6" ht="12.75">
      <c r="B853" s="10"/>
      <c r="F853" s="10"/>
    </row>
    <row r="854" spans="2:6" ht="12.75">
      <c r="B854" s="10"/>
      <c r="F854" s="10"/>
    </row>
    <row r="855" spans="2:6" ht="12.75">
      <c r="B855" s="10"/>
      <c r="F855" s="10"/>
    </row>
    <row r="856" spans="2:6" ht="12.75">
      <c r="B856" s="10"/>
      <c r="F856" s="10"/>
    </row>
    <row r="857" spans="2:6" ht="12.75">
      <c r="B857" s="10"/>
      <c r="F857" s="10"/>
    </row>
    <row r="858" spans="2:6" ht="12.75">
      <c r="B858" s="10"/>
      <c r="F858" s="10"/>
    </row>
    <row r="859" spans="2:6" ht="12.75">
      <c r="B859" s="10"/>
      <c r="F859" s="10"/>
    </row>
    <row r="860" spans="2:6" ht="12.75">
      <c r="B860" s="10"/>
      <c r="F860" s="10"/>
    </row>
    <row r="861" spans="2:6" ht="12.75">
      <c r="B861" s="10"/>
      <c r="F861" s="10"/>
    </row>
    <row r="862" spans="2:6" ht="12.75">
      <c r="B862" s="10"/>
      <c r="F862" s="10"/>
    </row>
    <row r="863" spans="2:6" ht="12.75">
      <c r="B863" s="10"/>
      <c r="F863" s="10"/>
    </row>
    <row r="864" spans="2:6" ht="12.75">
      <c r="B864" s="10"/>
      <c r="F864" s="10"/>
    </row>
    <row r="865" spans="2:6" ht="12.75">
      <c r="B865" s="10"/>
      <c r="F865" s="10"/>
    </row>
    <row r="866" spans="2:6" ht="12.75">
      <c r="B866" s="10"/>
      <c r="F866" s="10"/>
    </row>
    <row r="867" spans="2:6" ht="12.75">
      <c r="B867" s="10"/>
      <c r="F867" s="10"/>
    </row>
    <row r="868" spans="2:6" ht="12.75">
      <c r="B868" s="10"/>
      <c r="F868" s="10"/>
    </row>
    <row r="869" spans="2:6" ht="12.75">
      <c r="B869" s="10"/>
      <c r="F869" s="10"/>
    </row>
    <row r="870" spans="2:6" ht="12.75">
      <c r="B870" s="10"/>
      <c r="F870" s="10"/>
    </row>
    <row r="871" spans="2:6" ht="12.75">
      <c r="B871" s="10"/>
      <c r="F871" s="10"/>
    </row>
    <row r="872" spans="2:6" ht="12.75">
      <c r="B872" s="10"/>
      <c r="F872" s="10"/>
    </row>
    <row r="873" spans="2:6" ht="12.75">
      <c r="B873" s="10"/>
      <c r="F873" s="10"/>
    </row>
    <row r="874" spans="2:6" ht="12.75">
      <c r="B874" s="10"/>
      <c r="F874" s="10"/>
    </row>
    <row r="875" spans="2:6" ht="12.75">
      <c r="B875" s="10"/>
      <c r="F875" s="10"/>
    </row>
    <row r="876" spans="2:6" ht="12.75">
      <c r="B876" s="10"/>
      <c r="F876" s="10"/>
    </row>
    <row r="877" spans="2:6" ht="12.75">
      <c r="B877" s="10"/>
      <c r="F877" s="10"/>
    </row>
    <row r="878" spans="2:6" ht="12.75">
      <c r="B878" s="10"/>
      <c r="F878" s="10"/>
    </row>
    <row r="879" spans="2:6" ht="12.75">
      <c r="B879" s="10"/>
      <c r="F879" s="10"/>
    </row>
    <row r="880" spans="2:6" ht="12.75">
      <c r="B880" s="10"/>
      <c r="F880" s="10"/>
    </row>
    <row r="881" spans="2:6" ht="12.75">
      <c r="B881" s="10"/>
      <c r="F881" s="10"/>
    </row>
    <row r="882" spans="2:6" ht="12.75">
      <c r="B882" s="10"/>
      <c r="F882" s="10"/>
    </row>
    <row r="883" spans="2:6" ht="12.75">
      <c r="B883" s="10"/>
      <c r="F883" s="10"/>
    </row>
    <row r="884" spans="2:6" ht="12.75">
      <c r="B884" s="10"/>
      <c r="F884" s="10"/>
    </row>
    <row r="885" spans="2:6" ht="12.75">
      <c r="B885" s="10"/>
      <c r="F885" s="10"/>
    </row>
    <row r="886" spans="2:6" ht="12.75">
      <c r="B886" s="10"/>
      <c r="F886" s="10"/>
    </row>
    <row r="887" spans="2:6" ht="12.75">
      <c r="B887" s="10"/>
      <c r="F887" s="10"/>
    </row>
    <row r="888" spans="2:6" ht="12.75">
      <c r="B888" s="10"/>
      <c r="F888" s="10"/>
    </row>
    <row r="889" spans="2:6" ht="12.75">
      <c r="B889" s="10"/>
      <c r="F889" s="10"/>
    </row>
    <row r="890" spans="2:6" ht="12.75">
      <c r="B890" s="10"/>
      <c r="F890" s="10"/>
    </row>
    <row r="891" spans="2:6" ht="12.75">
      <c r="B891" s="10"/>
      <c r="F891" s="10"/>
    </row>
    <row r="892" spans="2:6" ht="12.75">
      <c r="B892" s="10"/>
      <c r="F892" s="10"/>
    </row>
    <row r="893" spans="2:6" ht="12.75">
      <c r="B893" s="10"/>
      <c r="F893" s="10"/>
    </row>
    <row r="894" spans="2:6" ht="12.75">
      <c r="B894" s="10"/>
      <c r="F894" s="10"/>
    </row>
    <row r="895" spans="2:6" ht="12.75">
      <c r="B895" s="10"/>
      <c r="F895" s="10"/>
    </row>
    <row r="896" spans="2:6" ht="12.75">
      <c r="B896" s="10"/>
      <c r="F896" s="10"/>
    </row>
    <row r="897" spans="2:6" ht="12.75">
      <c r="B897" s="10"/>
      <c r="F897" s="10"/>
    </row>
    <row r="898" spans="2:6" ht="12.75">
      <c r="B898" s="10"/>
      <c r="F898" s="10"/>
    </row>
    <row r="899" spans="2:6" ht="12.75">
      <c r="B899" s="10"/>
      <c r="F899" s="10"/>
    </row>
    <row r="900" spans="2:6" ht="12.75">
      <c r="B900" s="10"/>
      <c r="F900" s="10"/>
    </row>
    <row r="901" spans="2:6" ht="12.75">
      <c r="B901" s="10"/>
      <c r="F901" s="10"/>
    </row>
    <row r="902" spans="2:6" ht="12.75">
      <c r="B902" s="10"/>
      <c r="F902" s="10"/>
    </row>
    <row r="903" spans="2:6" ht="12.75">
      <c r="B903" s="10"/>
      <c r="F903" s="10"/>
    </row>
    <row r="904" spans="2:6" ht="12.75">
      <c r="B904" s="10"/>
      <c r="F904" s="10"/>
    </row>
    <row r="905" spans="2:6" ht="12.75">
      <c r="B905" s="10"/>
      <c r="F905" s="10"/>
    </row>
  </sheetData>
  <sheetProtection/>
  <hyperlinks>
    <hyperlink ref="P86" r:id="rId1" display="http://www.konkoly.hu/cgi-bin/IBVS?107"/>
    <hyperlink ref="P87" r:id="rId2" display="http://www.konkoly.hu/cgi-bin/IBVS?107"/>
    <hyperlink ref="P89" r:id="rId3" display="http://www.konkoly.hu/cgi-bin/IBVS?107"/>
    <hyperlink ref="P90" r:id="rId4" display="http://www.konkoly.hu/cgi-bin/IBVS?107"/>
    <hyperlink ref="P91" r:id="rId5" display="http://www.konkoly.hu/cgi-bin/IBVS?107"/>
    <hyperlink ref="P101" r:id="rId6" display="http://vsolj.cetus-net.org/no47.pdf"/>
    <hyperlink ref="P102" r:id="rId7" display="http://vsolj.cetus-net.org/no47.pdf"/>
    <hyperlink ref="P103" r:id="rId8" display="http://vsolj.cetus-net.org/no45.pdf"/>
    <hyperlink ref="P104" r:id="rId9" display="http://vsolj.cetus-net.org/no45.pdf"/>
    <hyperlink ref="P105" r:id="rId10" display="http://vsolj.cetus-net.org/no45.pdf"/>
    <hyperlink ref="P106" r:id="rId11" display="http://vsolj.cetus-net.org/no46.pdf"/>
    <hyperlink ref="P107" r:id="rId12" display="http://vsolj.cetus-net.org/no46.pdf"/>
    <hyperlink ref="P108" r:id="rId13" display="http://vsolj.cetus-net.org/no46.pdf"/>
    <hyperlink ref="P13" r:id="rId14" display="http://www.konkoly.hu/cgi-bin/IBVS?6114"/>
    <hyperlink ref="P14" r:id="rId15" display="http://www.konkoly.hu/cgi-bin/IBVS?6114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2022-11-18T03:59:15Z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