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32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<sst xmlns="http://schemas.openxmlformats.org/spreadsheetml/2006/main" count="43" uniqueCount="43">
  <si>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</si>
  <si>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</si>
  <si>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</si>
  <si>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</si>
  <si>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</si>
  <si>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</si>
  <si>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</si>
  <si>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</si>
  <si>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</si>
  <si>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</si>
  <si>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</si>
  <si>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</si>
  <si>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</si>
  <si>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</si>
  <si>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</si>
  <si>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</si>
  <si>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</si>
  <si>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</si>
  <si>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</si>
  <si>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</si>
  <si>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</si>
  <si>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</si>
  <si>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</si>
  <si>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</si>
  <si>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</si>
  <si>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</si>
  <si>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</si>
  <si>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</si>
  <si>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</si>
  <si>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</si>
  <si>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</si>
  <si>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</si>
  <si>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</si>
  <si>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</si>
  <si>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</si>
  <si>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</si>
  <si>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</si>
  <si>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</si>
  <si>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S2</t>
  </si>
  <si>
    <t xml:space="preserve">V0356 Hya / GSC 6753-0129 </t>
  </si>
  <si>
    <t>EB</t>
  </si>
  <si>
    <t>IBVS 5843</t>
  </si>
  <si>
    <t>I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</si>
</sst>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0" fontId="38" fillId="27" borderId="6" applyNumberFormat="0" applyAlignment="0" applyProtection="0"/>
    <xf numFmtId="1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5" fillId="0" borderId="11" xfId="0" applyNumberFormat="1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4" fontId="5" fillId="0" borderId="0" xfId="0" applyNumberFormat="1" applyFont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V356 Hya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A!$D$21:$D$238</c:f>
                <c:numCache>
                  <c:ptCount val="218"/>
                  <c:pt idx="0">
                    <c:v>0.0007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</c:numCache>
              </c:numRef>
            </c:plus>
            <c:minus>
              <c:numRef>
                <c:f>A!$D$21:$D$238</c:f>
                <c:numCache>
                  <c:ptCount val="218"/>
                  <c:pt idx="0">
                    <c:v>0.0007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A!$H$21:$H$998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0.0007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0.0007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A!$I$21:$I$998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0.0007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0.0007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A!$J$21:$J$998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0.0007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0.0007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A!$K$21:$K$998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0.0007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0.0007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A!$L$21:$L$998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0.0007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0.0007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A!$M$21:$M$998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0.0007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0.0007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A!$N$21:$N$998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A!$F$21:$F$998</c:f>
              <c:numCache/>
            </c:numRef>
          </c:xVal>
          <c:yVal>
            <c:numRef>
              <c:f>A!$O$21:$O$998</c:f>
              <c:numCache/>
            </c:numRef>
          </c:yVal>
          <c:smooth val="0"/>
        </c:ser>
        <c:axId val="38082605"/>
        <c:axId val="7199126"/>
      </c:scatterChart>
      <c:valAx>
        <c:axId val="380826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199126"/>
        <c:crosses val="autoZero"/>
        <c:crossBetween val="midCat"/>
        <c:dispUnits/>
      </c:valAx>
      <c:valAx>
        <c:axId val="71991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82605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925"/>
          <c:y val="0.93375"/>
          <c:w val="0.644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447675</xdr:colOff>
      <xdr:row>0</xdr:row>
      <xdr:rowOff>19050</xdr:rowOff>
    </xdr:from>
    <xdr:to>
      <xdr:col>16</xdr:col>
      <xdr:colOff>581025</xdr:colOff>
      <xdr:row>19</xdr:row>
      <xdr:rowOff>19050</xdr:rowOff>
    </xdr:to>
    <xdr:graphicFrame>
      <xdr:nvGraphicFramePr>
        <xdr:cNvPr id="1" name="Chart 1"/>
        <xdr:cNvGraphicFramePr/>
      </xdr:nvGraphicFramePr>
      <xdr:xfrm>
        <a:off x="4067175" y="1905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39"/>
  <sheetViews>
    <sheetView tabSelected="1" zoomScalePageLayoutView="0" workbookViewId="0" topLeftCell="A1">
      <selection activeCell="E3" sqref="E3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4.71093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39</v>
      </c>
    </row>
    <row r="2" spans="1:4" ht="12.75">
      <c r="A2" t="s">
        <v>24</v>
      </c>
      <c r="B2" s="29" t="s">
        <v>40</v>
      </c>
      <c r="C2" s="3"/>
      <c r="D2" s="3"/>
    </row>
    <row r="3" ht="13.5" thickBot="1"/>
    <row r="4" spans="1:4" ht="14.25" thickBot="1" thickTop="1">
      <c r="A4" s="5" t="s">
        <v>0</v>
      </c>
      <c r="C4" s="8">
        <v>53497.7677</v>
      </c>
      <c r="D4" s="9">
        <v>0.911834</v>
      </c>
    </row>
    <row r="6" ht="12.75">
      <c r="A6" s="5" t="s">
        <v>1</v>
      </c>
    </row>
    <row r="7" spans="1:3" ht="12.75">
      <c r="A7" t="s">
        <v>2</v>
      </c>
      <c r="C7">
        <v>53497.7677</v>
      </c>
    </row>
    <row r="8" spans="1:3" ht="12.75">
      <c r="A8" t="s">
        <v>3</v>
      </c>
      <c r="C8">
        <v>0.911834</v>
      </c>
    </row>
    <row r="9" spans="1:5" ht="12.75">
      <c r="A9" s="11" t="s">
        <v>31</v>
      </c>
      <c r="B9" s="12"/>
      <c r="C9" s="13">
        <v>-9.5</v>
      </c>
      <c r="D9" s="12" t="s">
        <v>32</v>
      </c>
      <c r="E9" s="12"/>
    </row>
    <row r="10" spans="1:5" ht="13.5" thickBot="1">
      <c r="A10" s="12"/>
      <c r="B10" s="12"/>
      <c r="C10" s="4" t="s">
        <v>20</v>
      </c>
      <c r="D10" s="4" t="s">
        <v>21</v>
      </c>
      <c r="E10" s="12"/>
    </row>
    <row r="11" spans="1:7" ht="12.75">
      <c r="A11" s="12" t="s">
        <v>15</v>
      </c>
      <c r="B11" s="12"/>
      <c r="C11" s="24" t="e">
        <f ca="1">INTERCEPT(INDIRECT($G$11):G991,INDIRECT($F$11):F991)</f>
        <v>#DIV/0!</v>
      </c>
      <c r="D11" s="3"/>
      <c r="E11" s="12"/>
      <c r="F11" s="25" t="str">
        <f>"F"&amp;E19</f>
        <v>F21</v>
      </c>
      <c r="G11" s="26" t="str">
        <f>"G"&amp;E19</f>
        <v>G21</v>
      </c>
    </row>
    <row r="12" spans="1:5" ht="12.75">
      <c r="A12" s="12" t="s">
        <v>16</v>
      </c>
      <c r="B12" s="12"/>
      <c r="C12" s="24" t="e">
        <f ca="1">SLOPE(INDIRECT($G$11):G991,INDIRECT($F$11):F991)</f>
        <v>#DIV/0!</v>
      </c>
      <c r="D12" s="3"/>
      <c r="E12" s="12"/>
    </row>
    <row r="13" spans="1:5" ht="12.75">
      <c r="A13" s="12" t="s">
        <v>19</v>
      </c>
      <c r="B13" s="12"/>
      <c r="C13" s="3" t="s">
        <v>13</v>
      </c>
      <c r="D13" s="3"/>
      <c r="E13" s="12"/>
    </row>
    <row r="14" spans="1:5" ht="12.75">
      <c r="A14" s="12"/>
      <c r="B14" s="12"/>
      <c r="C14" s="12"/>
      <c r="D14" s="12"/>
      <c r="E14" s="12"/>
    </row>
    <row r="15" spans="1:5" ht="12.75">
      <c r="A15" s="14" t="s">
        <v>17</v>
      </c>
      <c r="B15" s="12"/>
      <c r="C15" s="15" t="e">
        <f>(C7+C11)+(C8+C12)*INT(MAX(F21:F3532))</f>
        <v>#DIV/0!</v>
      </c>
      <c r="D15" s="16" t="s">
        <v>33</v>
      </c>
      <c r="E15" s="17">
        <f ca="1">TODAY()+15018.5-B9/24</f>
        <v>59901.5</v>
      </c>
    </row>
    <row r="16" spans="1:5" ht="12.75">
      <c r="A16" s="18" t="s">
        <v>4</v>
      </c>
      <c r="B16" s="12"/>
      <c r="C16" s="19" t="e">
        <f>+C8+C12</f>
        <v>#DIV/0!</v>
      </c>
      <c r="D16" s="16" t="s">
        <v>34</v>
      </c>
      <c r="E16" s="17" t="e">
        <f>ROUND(2*(E15-C15)/C16,0)/2+1</f>
        <v>#DIV/0!</v>
      </c>
    </row>
    <row r="17" spans="1:5" ht="13.5" thickBot="1">
      <c r="A17" s="16" t="s">
        <v>30</v>
      </c>
      <c r="B17" s="12"/>
      <c r="C17" s="12">
        <f>COUNT(C21:C2190)</f>
        <v>1</v>
      </c>
      <c r="D17" s="16" t="s">
        <v>35</v>
      </c>
      <c r="E17" s="20" t="e">
        <f>+C15+C16*E16-15018.5-C9/24</f>
        <v>#DIV/0!</v>
      </c>
    </row>
    <row r="18" spans="1:5" ht="14.25" thickBot="1" thickTop="1">
      <c r="A18" s="18" t="s">
        <v>5</v>
      </c>
      <c r="B18" s="12"/>
      <c r="C18" s="21" t="e">
        <f>+C15</f>
        <v>#DIV/0!</v>
      </c>
      <c r="D18" s="22" t="e">
        <f>+C16</f>
        <v>#DIV/0!</v>
      </c>
      <c r="E18" s="23" t="s">
        <v>36</v>
      </c>
    </row>
    <row r="19" spans="1:5" ht="13.5" thickTop="1">
      <c r="A19" s="27" t="s">
        <v>37</v>
      </c>
      <c r="E19" s="28">
        <v>21</v>
      </c>
    </row>
    <row r="20" spans="1:17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29</v>
      </c>
      <c r="I20" s="7" t="s">
        <v>38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</row>
    <row r="21" spans="1:17" s="31" customFormat="1" ht="12.75">
      <c r="A21" s="33" t="s">
        <v>41</v>
      </c>
      <c r="B21" s="30" t="s">
        <v>42</v>
      </c>
      <c r="C21" s="34">
        <v>53497.7677</v>
      </c>
      <c r="D21" s="34">
        <v>0.0007</v>
      </c>
      <c r="E21" s="31">
        <f>+(C21-C$7)/C$8</f>
        <v>0</v>
      </c>
      <c r="F21" s="31">
        <f>ROUND(2*E21,0)/2</f>
        <v>0</v>
      </c>
      <c r="G21" s="31">
        <f>+C21-(C$7+F21*C$8)</f>
        <v>0</v>
      </c>
      <c r="H21" s="31">
        <f>+G21</f>
        <v>0</v>
      </c>
      <c r="O21" s="31" t="e">
        <f>+C$11+C$12*$F21</f>
        <v>#DIV/0!</v>
      </c>
      <c r="Q21" s="32">
        <f>+C21-15018.5</f>
        <v>38479.2677</v>
      </c>
    </row>
    <row r="22" spans="3:17" ht="12.75">
      <c r="C22" s="10"/>
      <c r="D22" s="10"/>
      <c r="Q22" s="2"/>
    </row>
    <row r="23" spans="3:17" ht="12.75">
      <c r="C23" s="10"/>
      <c r="D23" s="10"/>
      <c r="Q23" s="2"/>
    </row>
    <row r="24" spans="3:17" ht="12.75">
      <c r="C24" s="10"/>
      <c r="D24" s="10"/>
      <c r="Q24" s="2"/>
    </row>
    <row r="25" spans="3:17" ht="12.75">
      <c r="C25" s="10"/>
      <c r="D25" s="10"/>
      <c r="Q25" s="2"/>
    </row>
    <row r="26" spans="3:17" ht="12.75">
      <c r="C26" s="10"/>
      <c r="D26" s="10"/>
      <c r="Q26" s="2"/>
    </row>
    <row r="27" spans="3:17" ht="12.75">
      <c r="C27" s="10"/>
      <c r="D27" s="10"/>
      <c r="Q27" s="2"/>
    </row>
    <row r="28" spans="3:17" ht="12.75">
      <c r="C28" s="10"/>
      <c r="D28" s="10"/>
      <c r="Q28" s="2"/>
    </row>
    <row r="29" spans="3:17" ht="12.75">
      <c r="C29" s="10"/>
      <c r="D29" s="10"/>
      <c r="Q29" s="2"/>
    </row>
    <row r="30" spans="3:17" ht="12.75">
      <c r="C30" s="10"/>
      <c r="D30" s="10"/>
      <c r="Q30" s="2"/>
    </row>
    <row r="31" spans="3:17" ht="12.75">
      <c r="C31" s="10"/>
      <c r="D31" s="10"/>
      <c r="Q31" s="2"/>
    </row>
    <row r="32" spans="3:17" ht="12.75">
      <c r="C32" s="10"/>
      <c r="D32" s="10"/>
      <c r="Q32" s="2"/>
    </row>
    <row r="33" spans="3:4" ht="12.75">
      <c r="C33" s="10"/>
      <c r="D33" s="10"/>
    </row>
    <row r="34" spans="3:4" ht="12.75">
      <c r="C34" s="10"/>
      <c r="D34" s="10"/>
    </row>
    <row r="35" spans="3:4" ht="12.75">
      <c r="C35" s="10"/>
      <c r="D35" s="10"/>
    </row>
    <row r="36" spans="3:4" ht="12.75">
      <c r="C36" s="10"/>
      <c r="D36" s="1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  <row r="6924" spans="3:4" ht="12.75">
      <c r="C6924" s="10"/>
      <c r="D6924" s="10"/>
    </row>
    <row r="6925" spans="3:4" ht="12.75">
      <c r="C6925" s="10"/>
      <c r="D6925" s="10"/>
    </row>
    <row r="6926" spans="3:4" ht="12.75">
      <c r="C6926" s="10"/>
      <c r="D6926" s="10"/>
    </row>
    <row r="6927" spans="3:4" ht="12.75">
      <c r="C6927" s="10"/>
      <c r="D6927" s="10"/>
    </row>
    <row r="6928" spans="3:4" ht="12.75">
      <c r="C6928" s="10"/>
      <c r="D6928" s="10"/>
    </row>
    <row r="6929" spans="3:4" ht="12.75">
      <c r="C6929" s="10"/>
      <c r="D6929" s="10"/>
    </row>
    <row r="6930" spans="3:4" ht="12.75">
      <c r="C6930" s="10"/>
      <c r="D6930" s="10"/>
    </row>
    <row r="6931" spans="3:4" ht="12.75">
      <c r="C6931" s="10"/>
      <c r="D6931" s="10"/>
    </row>
    <row r="6932" spans="3:4" ht="12.75">
      <c r="C6932" s="10"/>
      <c r="D6932" s="10"/>
    </row>
    <row r="6933" spans="3:4" ht="12.75">
      <c r="C6933" s="10"/>
      <c r="D6933" s="10"/>
    </row>
    <row r="6934" spans="3:4" ht="12.75">
      <c r="C6934" s="10"/>
      <c r="D6934" s="10"/>
    </row>
    <row r="6935" spans="3:4" ht="12.75">
      <c r="C6935" s="10"/>
      <c r="D6935" s="10"/>
    </row>
    <row r="6936" spans="3:4" ht="12.75">
      <c r="C6936" s="10"/>
      <c r="D6936" s="10"/>
    </row>
    <row r="6937" spans="3:4" ht="12.75">
      <c r="C6937" s="10"/>
      <c r="D6937" s="10"/>
    </row>
    <row r="6938" spans="3:4" ht="12.75">
      <c r="C6938" s="10"/>
      <c r="D6938" s="10"/>
    </row>
    <row r="6939" spans="3:4" ht="12.75">
      <c r="C6939" s="10"/>
      <c r="D6939" s="10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2022-11-18T04:10:32Z</dcterms:modified>
  <cp:category/>
  <cp:version/>
  <cp:contentType/>
  <cp:contentStatus/>
</cp:coreProperties>
</file>