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<sst xmlns="http://schemas.openxmlformats.org/spreadsheetml/2006/main" count="61" uniqueCount="55">
  <si>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</si>
  <si>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</si>
  <si>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</si>
  <si>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</si>
  <si>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</si>
  <si>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</si>
  <si>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</si>
  <si>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</si>
  <si>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</si>
  <si>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</si>
  <si>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</si>
  <si>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</si>
  <si>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</si>
  <si>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</si>
  <si>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</si>
  <si>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</si>
  <si>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</si>
  <si>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</si>
  <si>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</si>
  <si>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</si>
  <si>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</si>
  <si>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</si>
  <si>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</si>
  <si>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</si>
  <si>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</si>
  <si>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</si>
  <si>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</si>
  <si>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</si>
  <si>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</si>
  <si>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</si>
  <si>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</si>
  <si>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</si>
  <si>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</si>
  <si>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</si>
  <si>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</si>
  <si>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</si>
  <si>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</si>
  <si>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</si>
  <si>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</si>
  <si>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</si>
  <si>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</si>
  <si>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</si>
  <si>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</si>
  <si>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G5463-0045</t>
  </si>
  <si>
    <t>GSC 5463-0045</t>
  </si>
  <si>
    <t>G5463-0045_Hya.xls</t>
  </si>
  <si>
    <t>EB / EW</t>
  </si>
  <si>
    <t>Hya</t>
  </si>
  <si>
    <t>VSX</t>
  </si>
  <si>
    <t>IBVS 5945</t>
  </si>
  <si>
    <t>I</t>
  </si>
  <si>
    <t>IBVS 5992</t>
  </si>
  <si>
    <t>IBVS 6029</t>
  </si>
  <si>
    <t>II</t>
  </si>
  <si>
    <t>IBVS 6063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</si>
</sst>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5463-0045 -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8906109"/>
        <c:axId val="7113198"/>
      </c:scatterChart>
      <c:valAx>
        <c:axId val="28906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3198"/>
        <c:crosses val="autoZero"/>
        <c:crossBetween val="midCat"/>
        <c:dispUnits/>
      </c:valAx>
      <c:valAx>
        <c:axId val="7113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610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s">
        <v>43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53412.804</v>
      </c>
      <c r="D7" s="30" t="s">
        <v>48</v>
      </c>
    </row>
    <row r="8" spans="1:4" ht="12.75">
      <c r="A8" t="s">
        <v>3</v>
      </c>
      <c r="C8" s="8">
        <v>0.433023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0.02199867141648476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-8.21479804226883E-06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59902.608081134254</v>
      </c>
    </row>
    <row r="15" spans="1:5" ht="12.75">
      <c r="A15" s="12" t="s">
        <v>17</v>
      </c>
      <c r="B15" s="10"/>
      <c r="C15" s="13">
        <f>(C7+C11)+(C8+C12)*INT(MAX(F21:F3533))</f>
        <v>56309.69491167251</v>
      </c>
      <c r="D15" s="14" t="s">
        <v>39</v>
      </c>
      <c r="E15" s="15">
        <f>ROUND(2*(E14-$C$7)/$C$8,0)/2+E13</f>
        <v>14988</v>
      </c>
    </row>
    <row r="16" spans="1:5" ht="12.75">
      <c r="A16" s="16" t="s">
        <v>4</v>
      </c>
      <c r="B16" s="10"/>
      <c r="C16" s="17">
        <f>+C8+C12</f>
        <v>0.43301478520195774</v>
      </c>
      <c r="D16" s="14" t="s">
        <v>40</v>
      </c>
      <c r="E16" s="24">
        <f>ROUND(2*(E14-$C$15)/$C$16,0)/2+E13</f>
        <v>8298.5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44884.96394000429</v>
      </c>
    </row>
    <row r="18" spans="1:5" ht="14.25" thickBot="1" thickTop="1">
      <c r="A18" s="16" t="s">
        <v>5</v>
      </c>
      <c r="B18" s="10"/>
      <c r="C18" s="19">
        <f>+C15</f>
        <v>56309.69491167251</v>
      </c>
      <c r="D18" s="20">
        <f>+C16</f>
        <v>0.43301478520195774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0.011096707255577775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53412.804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0.02199867141648476</v>
      </c>
      <c r="Q21" s="2">
        <f>+C21-15018.5</f>
        <v>38394.304</v>
      </c>
      <c r="S21">
        <f>+(O21-G21)^2</f>
        <v>0.00048394154409046365</v>
      </c>
    </row>
    <row r="22" spans="1:19" ht="12.75">
      <c r="A22" s="33" t="s">
        <v>49</v>
      </c>
      <c r="B22" s="34" t="s">
        <v>50</v>
      </c>
      <c r="C22" s="33">
        <v>55209.8364</v>
      </c>
      <c r="D22" s="33">
        <v>0.0004</v>
      </c>
      <c r="E22">
        <f>+(C22-C$7)/C$8</f>
        <v>4149.969863032688</v>
      </c>
      <c r="F22">
        <f>ROUND(2*E22,0)/2</f>
        <v>4150</v>
      </c>
      <c r="G22">
        <f>+C22-(C$7+F22*C$8)</f>
        <v>-0.013049999994109385</v>
      </c>
      <c r="I22">
        <f>+G22</f>
        <v>-0.013049999994109385</v>
      </c>
      <c r="O22">
        <f>+C$11+C$12*$F22</f>
        <v>-0.012092740458930884</v>
      </c>
      <c r="Q22" s="2">
        <f>+C22-15018.5</f>
        <v>40191.3364</v>
      </c>
      <c r="S22">
        <f>+(O22-G22)^2</f>
        <v>9.163458176901593E-07</v>
      </c>
    </row>
    <row r="23" spans="1:19" ht="12.75">
      <c r="A23" s="33" t="s">
        <v>51</v>
      </c>
      <c r="B23" s="34" t="s">
        <v>50</v>
      </c>
      <c r="C23" s="33">
        <v>55574.8694</v>
      </c>
      <c r="D23" s="33">
        <v>0.0004</v>
      </c>
      <c r="E23">
        <f>+(C23-C$7)/C$8</f>
        <v>4992.957417966267</v>
      </c>
      <c r="F23">
        <f>ROUND(2*E23,0)/2</f>
        <v>4993</v>
      </c>
      <c r="G23">
        <f>+C23-(C$7+F23*C$8)</f>
        <v>-0.018438999992213212</v>
      </c>
      <c r="I23">
        <f>+G23</f>
        <v>-0.018438999992213212</v>
      </c>
      <c r="O23">
        <f>+C$11+C$12*$F23</f>
        <v>-0.019017815208563507</v>
      </c>
      <c r="Q23" s="2">
        <f>+C23-15018.5</f>
        <v>40556.3694</v>
      </c>
      <c r="S23">
        <f>+(O23-G23)^2</f>
        <v>3.3502705467863905E-07</v>
      </c>
    </row>
    <row r="24" spans="1:19" ht="12.75">
      <c r="A24" s="35" t="s">
        <v>52</v>
      </c>
      <c r="B24" s="36" t="s">
        <v>53</v>
      </c>
      <c r="C24" s="35">
        <v>56010.7003</v>
      </c>
      <c r="D24" s="35">
        <v>0.0004</v>
      </c>
      <c r="E24">
        <f>+(C24-C$7)/C$8</f>
        <v>5999.44183103438</v>
      </c>
      <c r="F24">
        <f>ROUND(2*E24,0)/2</f>
        <v>5999.5</v>
      </c>
      <c r="G24">
        <f>+C24-(C$7+F24*C$8)</f>
        <v>-0.025188500003423542</v>
      </c>
      <c r="I24">
        <f>+G24</f>
        <v>-0.025188500003423542</v>
      </c>
      <c r="O24">
        <f>+C$11+C$12*$F24</f>
        <v>-0.027286009438107085</v>
      </c>
      <c r="Q24" s="2">
        <f>+C24-15018.5</f>
        <v>40992.2003</v>
      </c>
      <c r="S24">
        <f>+(O24-G24)^2</f>
        <v>4.399545828586479E-06</v>
      </c>
    </row>
    <row r="25" spans="1:19" ht="12.75">
      <c r="A25" s="37" t="s">
        <v>54</v>
      </c>
      <c r="B25" s="38" t="s">
        <v>53</v>
      </c>
      <c r="C25" s="39">
        <v>56309.9097</v>
      </c>
      <c r="D25" s="39">
        <v>0.0003</v>
      </c>
      <c r="E25">
        <f>+(C25-C$7)/C$8</f>
        <v>6690.419908411332</v>
      </c>
      <c r="F25">
        <f>ROUND(2*E25,0)/2</f>
        <v>6690.5</v>
      </c>
      <c r="G25">
        <f>+C25-(C$7+F25*C$8)</f>
        <v>-0.03468150000117021</v>
      </c>
      <c r="I25">
        <f>+G25</f>
        <v>-0.03468150000117021</v>
      </c>
      <c r="O25">
        <f>+C$11+C$12*$F25</f>
        <v>-0.03296243488531485</v>
      </c>
      <c r="Q25" s="2">
        <f>+C25-15018.5</f>
        <v>41291.4097</v>
      </c>
      <c r="S25">
        <f>+(O25-G25)^2</f>
        <v>2.9551848725507983E-06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2022-11-19T01:35:38Z</dcterms:modified>
  <cp:category/>
  <cp:version/>
  <cp:contentType/>
  <cp:contentStatus/>
</cp:coreProperties>
</file>