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<sst xmlns="http://schemas.openxmlformats.org/spreadsheetml/2006/main" count="62" uniqueCount="53">
  <si>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</si>
  <si>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</si>
  <si>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</si>
  <si>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</si>
  <si>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</si>
  <si>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</si>
  <si>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</si>
  <si>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</si>
  <si>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</si>
  <si>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</si>
  <si>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</si>
  <si>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</si>
  <si>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</si>
  <si>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</si>
  <si>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</si>
  <si>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</si>
  <si>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</si>
  <si>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</si>
  <si>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</si>
  <si>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</si>
  <si>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</si>
  <si>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</si>
  <si>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</si>
  <si>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</si>
  <si>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</si>
  <si>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</si>
  <si>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</si>
  <si>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</si>
  <si>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</si>
  <si>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</si>
  <si>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</si>
  <si>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</si>
  <si>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</si>
  <si>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</si>
  <si>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</si>
  <si>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</si>
  <si>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</si>
  <si>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</si>
  <si>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</si>
  <si>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</si>
  <si>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</si>
  <si>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</si>
  <si>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G4881-0888</t>
  </si>
  <si>
    <t>VSX</t>
  </si>
  <si>
    <t>GSC 4881-0888</t>
  </si>
  <si>
    <t>Hya</t>
  </si>
  <si>
    <t>IBVS 5945</t>
  </si>
  <si>
    <t>II</t>
  </si>
  <si>
    <t>IBVS 5992</t>
  </si>
  <si>
    <t>I</t>
  </si>
  <si>
    <t>IBVS 6029</t>
  </si>
  <si>
    <t>IBVS 6063</t>
  </si>
  <si>
    <t>S2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</si>
</sst>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4881-0888 -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0.0009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0.0003</c:v>
                  </c:pt>
                  <c:pt idx="4">
                    <c:v>0.0006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20013979"/>
        <c:axId val="45908084"/>
      </c:scatterChart>
      <c:valAx>
        <c:axId val="20013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8084"/>
        <c:crosses val="autoZero"/>
        <c:crossBetween val="midCat"/>
        <c:dispUnits/>
      </c:valAx>
      <c:valAx>
        <c:axId val="4590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139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6" ht="12.75">
      <c r="A2" t="s">
        <v>24</v>
      </c>
      <c r="B2" t="e">
        <v>#N/A</v>
      </c>
      <c r="C2" s="3"/>
      <c r="D2" s="3" t="s">
        <v>45</v>
      </c>
      <c r="E2" s="31" t="s">
        <v>42</v>
      </c>
      <c r="F2" t="s">
        <v>42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55663.7161</v>
      </c>
      <c r="D7" s="30" t="s">
        <v>43</v>
      </c>
    </row>
    <row r="8" spans="1:4" ht="12.75">
      <c r="A8" t="s">
        <v>3</v>
      </c>
      <c r="C8" s="8">
        <v>0.459568</v>
      </c>
      <c r="D8" s="30" t="s">
        <v>43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0.0018372895577606846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1.2546370105587074E-05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59902.6085755787</v>
      </c>
    </row>
    <row r="15" spans="1:5" ht="12.75">
      <c r="A15" s="12" t="s">
        <v>17</v>
      </c>
      <c r="B15" s="10"/>
      <c r="C15" s="13">
        <f>(C7+C11)+(C8+C12)*INT(MAX(F21:F3532))</f>
        <v>56309.88818548592</v>
      </c>
      <c r="D15" s="14" t="s">
        <v>39</v>
      </c>
      <c r="E15" s="15">
        <f>ROUND(2*(E14-$C$7)/$C$8,0)/2+E13</f>
        <v>9224.5</v>
      </c>
    </row>
    <row r="16" spans="1:5" ht="12.75">
      <c r="A16" s="16" t="s">
        <v>4</v>
      </c>
      <c r="B16" s="10"/>
      <c r="C16" s="17">
        <f>+C8+C12</f>
        <v>0.45958054637010554</v>
      </c>
      <c r="D16" s="14" t="s">
        <v>40</v>
      </c>
      <c r="E16" s="24">
        <f>ROUND(2*(E14-$C$15)/$C$16,0)/2+E13</f>
        <v>7818.5</v>
      </c>
    </row>
    <row r="17" spans="1:5" ht="13.5" thickBot="1">
      <c r="A17" s="14" t="s">
        <v>30</v>
      </c>
      <c r="B17" s="10"/>
      <c r="C17" s="10">
        <f>COUNT(C21:C2190)</f>
        <v>6</v>
      </c>
      <c r="D17" s="14" t="s">
        <v>34</v>
      </c>
      <c r="E17" s="18">
        <f>+$C$15+$C$16*E16-15018.5-$C$9/24</f>
        <v>44885.01452061393</v>
      </c>
    </row>
    <row r="18" spans="1:5" ht="14.25" thickBot="1" thickTop="1">
      <c r="A18" s="16" t="s">
        <v>5</v>
      </c>
      <c r="B18" s="10"/>
      <c r="C18" s="19">
        <f>+C15</f>
        <v>56309.88818548592</v>
      </c>
      <c r="D18" s="20">
        <f>+C16</f>
        <v>0.45958054637010554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52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2" t="s">
        <v>46</v>
      </c>
      <c r="B21" s="33" t="s">
        <v>47</v>
      </c>
      <c r="C21" s="32">
        <v>55240.9035</v>
      </c>
      <c r="D21" s="32">
        <v>0.0009</v>
      </c>
      <c r="E21">
        <f aca="true" t="shared" si="0" ref="E21:E26">+(C21-C$7)/C$8</f>
        <v>-920.0218466037616</v>
      </c>
      <c r="F21">
        <f aca="true" t="shared" si="1" ref="F21:F26">ROUND(2*E21,0)/2</f>
        <v>-920</v>
      </c>
      <c r="G21">
        <f aca="true" t="shared" si="2" ref="G21:G26">+C21-(C$7+F21*C$8)</f>
        <v>-0.010040000001026783</v>
      </c>
      <c r="H21">
        <f aca="true" t="shared" si="3" ref="H21:H26">+G21</f>
        <v>-0.010040000001026783</v>
      </c>
      <c r="O21">
        <f aca="true" t="shared" si="4" ref="O21:O26">+C$11+C$12*$F21</f>
        <v>-0.009705370939379423</v>
      </c>
      <c r="Q21" s="2">
        <f aca="true" t="shared" si="5" ref="Q21:Q26">+C21-15018.5</f>
        <v>40222.4035</v>
      </c>
    </row>
    <row r="22" spans="1:17" ht="12.75">
      <c r="A22" s="32" t="s">
        <v>48</v>
      </c>
      <c r="B22" s="33" t="s">
        <v>47</v>
      </c>
      <c r="C22" s="32">
        <v>55575.939</v>
      </c>
      <c r="D22" s="32">
        <v>0.0004</v>
      </c>
      <c r="E22">
        <f t="shared" si="0"/>
        <v>-190.99915572885698</v>
      </c>
      <c r="F22">
        <f t="shared" si="1"/>
        <v>-191</v>
      </c>
      <c r="G22">
        <f t="shared" si="2"/>
        <v>0.0003880000003846362</v>
      </c>
      <c r="H22">
        <f t="shared" si="3"/>
        <v>0.0003880000003846362</v>
      </c>
      <c r="O22">
        <f t="shared" si="4"/>
        <v>-0.0005590671324064464</v>
      </c>
      <c r="Q22" s="2">
        <f t="shared" si="5"/>
        <v>40557.439</v>
      </c>
    </row>
    <row r="23" spans="1:17" ht="12.75">
      <c r="A23" s="32" t="s">
        <v>48</v>
      </c>
      <c r="B23" s="33" t="s">
        <v>49</v>
      </c>
      <c r="C23" s="32">
        <v>55663.7161</v>
      </c>
      <c r="D23" s="32">
        <v>0.0005</v>
      </c>
      <c r="E23">
        <f t="shared" si="0"/>
        <v>0</v>
      </c>
      <c r="F23">
        <f t="shared" si="1"/>
        <v>0</v>
      </c>
      <c r="G23">
        <f t="shared" si="2"/>
        <v>0</v>
      </c>
      <c r="H23">
        <f t="shared" si="3"/>
        <v>0</v>
      </c>
      <c r="O23">
        <f t="shared" si="4"/>
        <v>0.0018372895577606846</v>
      </c>
      <c r="Q23" s="2">
        <f t="shared" si="5"/>
        <v>40645.2161</v>
      </c>
    </row>
    <row r="24" spans="1:17" ht="12.75">
      <c r="A24" s="34" t="s">
        <v>50</v>
      </c>
      <c r="B24" s="35" t="s">
        <v>47</v>
      </c>
      <c r="C24" s="34">
        <v>55945.902</v>
      </c>
      <c r="D24" s="34">
        <v>0.0003</v>
      </c>
      <c r="E24">
        <f t="shared" si="0"/>
        <v>614.0242575636338</v>
      </c>
      <c r="F24">
        <f t="shared" si="1"/>
        <v>614</v>
      </c>
      <c r="G24">
        <f t="shared" si="2"/>
        <v>0.011148000005050562</v>
      </c>
      <c r="H24">
        <f t="shared" si="3"/>
        <v>0.011148000005050562</v>
      </c>
      <c r="O24">
        <f t="shared" si="4"/>
        <v>0.009540760802591149</v>
      </c>
      <c r="Q24" s="2">
        <f t="shared" si="5"/>
        <v>40927.402</v>
      </c>
    </row>
    <row r="25" spans="1:17" ht="12.75">
      <c r="A25" s="34" t="s">
        <v>50</v>
      </c>
      <c r="B25" s="35" t="s">
        <v>49</v>
      </c>
      <c r="C25" s="34">
        <v>56016.6767</v>
      </c>
      <c r="D25" s="34">
        <v>0.0006</v>
      </c>
      <c r="E25">
        <f t="shared" si="0"/>
        <v>768.0269296382817</v>
      </c>
      <c r="F25">
        <f t="shared" si="1"/>
        <v>768</v>
      </c>
      <c r="G25">
        <f t="shared" si="2"/>
        <v>0.012376000006042887</v>
      </c>
      <c r="H25">
        <f t="shared" si="3"/>
        <v>0.012376000006042887</v>
      </c>
      <c r="O25">
        <f t="shared" si="4"/>
        <v>0.011472901798851558</v>
      </c>
      <c r="Q25" s="2">
        <f t="shared" si="5"/>
        <v>40998.1767</v>
      </c>
    </row>
    <row r="26" spans="1:17" ht="12.75">
      <c r="A26" s="36" t="s">
        <v>51</v>
      </c>
      <c r="B26" s="37" t="s">
        <v>49</v>
      </c>
      <c r="C26" s="38">
        <v>56309.8869</v>
      </c>
      <c r="D26" s="38">
        <v>0.0004</v>
      </c>
      <c r="E26">
        <f t="shared" si="0"/>
        <v>1406.0395850015666</v>
      </c>
      <c r="F26">
        <f t="shared" si="1"/>
        <v>1406</v>
      </c>
      <c r="G26">
        <f t="shared" si="2"/>
        <v>0.01819200000318233</v>
      </c>
      <c r="H26">
        <f t="shared" si="3"/>
        <v>0.01819200000318233</v>
      </c>
      <c r="O26">
        <f t="shared" si="4"/>
        <v>0.01947748592621611</v>
      </c>
      <c r="Q26" s="2">
        <f t="shared" si="5"/>
        <v>41291.3869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2022-11-19T01:36:20Z</dcterms:modified>
  <cp:category/>
  <cp:version/>
  <cp:contentType/>
  <cp:contentStatus/>
</cp:coreProperties>
</file>