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<sst xmlns="http://schemas.openxmlformats.org/spreadsheetml/2006/main" count="56" uniqueCount="53">
  <si>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</si>
  <si>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</si>
  <si>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</si>
  <si>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</si>
  <si>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</si>
  <si>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</si>
  <si>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</si>
  <si>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</si>
  <si>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</si>
  <si>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</si>
  <si>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</si>
  <si>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</si>
  <si>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</si>
  <si>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</si>
  <si>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</si>
  <si>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</si>
  <si>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</si>
  <si>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</si>
  <si>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</si>
  <si>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</si>
  <si>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</si>
  <si>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</si>
  <si>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</si>
  <si>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</si>
  <si>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</si>
  <si>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</si>
  <si>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</si>
  <si>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</si>
  <si>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</si>
  <si>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</si>
  <si>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</si>
  <si>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</si>
  <si>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</si>
  <si>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</si>
  <si>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</si>
  <si>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</si>
  <si>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</si>
  <si>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</si>
  <si>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</si>
  <si>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</si>
  <si>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</si>
  <si>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</si>
  <si>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</si>
  <si>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G4861-1380</t>
  </si>
  <si>
    <t>GSC 4861-1380</t>
  </si>
  <si>
    <t>G4861-1380_Hya.xls</t>
  </si>
  <si>
    <t>EC</t>
  </si>
  <si>
    <t>Hya</t>
  </si>
  <si>
    <t>VSX</t>
  </si>
  <si>
    <t>IBVS 5992</t>
  </si>
  <si>
    <t>I</t>
  </si>
  <si>
    <t>IBVS 6029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</si>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</sst>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4861-1380 -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4217957"/>
        <c:axId val="41090702"/>
      </c:scatterChart>
      <c:valAx>
        <c:axId val="64217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02"/>
        <c:crosses val="autoZero"/>
        <c:crossBetween val="midCat"/>
        <c:dispUnits/>
      </c:valAx>
      <c:valAx>
        <c:axId val="4109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9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51869.029999999795</v>
      </c>
      <c r="D7" s="30" t="s">
        <v>48</v>
      </c>
    </row>
    <row r="8" spans="1:4" ht="12.75">
      <c r="A8" t="s">
        <v>3</v>
      </c>
      <c r="C8" s="8">
        <v>0.383508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-0.02459534867379008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2.0775193837651796E-06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59902.61036261574</v>
      </c>
    </row>
    <row r="15" spans="1:5" ht="12.75">
      <c r="A15" s="12" t="s">
        <v>17</v>
      </c>
      <c r="B15" s="10"/>
      <c r="C15" s="13">
        <f>(C7+C11)+(C8+C12)*INT(MAX(F21:F3533))</f>
        <v>56001.71</v>
      </c>
      <c r="D15" s="14" t="s">
        <v>39</v>
      </c>
      <c r="E15" s="15">
        <f>ROUND(2*(E14-$C$7)/$C$8,0)/2+E13</f>
        <v>20948.5</v>
      </c>
    </row>
    <row r="16" spans="1:5" ht="12.75">
      <c r="A16" s="16" t="s">
        <v>4</v>
      </c>
      <c r="B16" s="10"/>
      <c r="C16" s="17">
        <f>+C8+C12</f>
        <v>0.38351007751938376</v>
      </c>
      <c r="D16" s="14" t="s">
        <v>40</v>
      </c>
      <c r="E16" s="24">
        <f>ROUND(2*(E14-$C$15)/$C$16,0)/2+E13</f>
        <v>10172.5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44884.86209689927</v>
      </c>
    </row>
    <row r="18" spans="1:5" ht="14.25" thickBot="1" thickTop="1">
      <c r="A18" s="16" t="s">
        <v>5</v>
      </c>
      <c r="B18" s="10"/>
      <c r="C18" s="19">
        <f>+C15</f>
        <v>56001.71</v>
      </c>
      <c r="D18" s="20">
        <f>+C16</f>
        <v>0.38351007751938376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0.017391537832884524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51869.029999999795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-0.02459534867379008</v>
      </c>
      <c r="Q21" s="2">
        <f>+C21-15018.5</f>
        <v>36850.529999999795</v>
      </c>
      <c r="S21">
        <f>+(O21-G21)^2</f>
        <v>0.0006049311763853074</v>
      </c>
    </row>
    <row r="22" spans="1:19" ht="12.75">
      <c r="A22" s="33" t="s">
        <v>49</v>
      </c>
      <c r="B22" s="34" t="s">
        <v>50</v>
      </c>
      <c r="C22" s="33">
        <v>55630.664</v>
      </c>
      <c r="D22" s="33">
        <v>0.0002</v>
      </c>
      <c r="E22">
        <f>+(C22-C$7)/C$8</f>
        <v>9808.48900153374</v>
      </c>
      <c r="F22">
        <f>ROUND(2*E22,0)/2</f>
        <v>9808.5</v>
      </c>
      <c r="G22">
        <f>+C22-(C$7+F22*C$8)</f>
        <v>-0.004217999798129313</v>
      </c>
      <c r="I22">
        <f>+G22</f>
        <v>-0.004217999798129313</v>
      </c>
      <c r="O22">
        <f>+C$11+C$12*$F22</f>
        <v>-0.004217999798129316</v>
      </c>
      <c r="Q22" s="2">
        <f>+C22-15018.5</f>
        <v>40612.164</v>
      </c>
      <c r="S22">
        <f>+(O22-G22)^2</f>
        <v>1.2037062152420224E-35</v>
      </c>
    </row>
    <row r="23" spans="1:19" ht="12.75">
      <c r="A23" s="35" t="s">
        <v>51</v>
      </c>
      <c r="B23" s="36" t="s">
        <v>52</v>
      </c>
      <c r="C23" s="35">
        <v>56001.71</v>
      </c>
      <c r="D23" s="35">
        <v>0.0005</v>
      </c>
      <c r="E23">
        <f>+(C23-C$7)/C$8</f>
        <v>10775.994242623892</v>
      </c>
      <c r="F23">
        <f>ROUND(2*E23,0)/2</f>
        <v>10776</v>
      </c>
      <c r="G23">
        <f>+C23-(C$7+F23*C$8)</f>
        <v>-0.0022079997943365015</v>
      </c>
      <c r="I23">
        <f>+G23</f>
        <v>-0.0022079997943365015</v>
      </c>
      <c r="O23">
        <f>+C$11+C$12*$F23</f>
        <v>-0.0022079997943365015</v>
      </c>
      <c r="Q23" s="2">
        <f>+C23-15018.5</f>
        <v>40983.21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2022-11-19T01:38:55Z</dcterms:modified>
  <cp:category/>
  <cp:version/>
  <cp:contentType/>
  <cp:contentStatus/>
</cp:coreProperties>
</file>