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<sst xmlns="http://schemas.openxmlformats.org/spreadsheetml/2006/main" count="64" uniqueCount="55">
  <si>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</si>
  <si>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</si>
  <si>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</si>
  <si>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</si>
  <si>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</si>
  <si>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</si>
  <si>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</si>
  <si>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</si>
  <si>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</si>
  <si>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</si>
  <si>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</si>
  <si>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</si>
  <si>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</si>
  <si>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</si>
  <si>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</si>
  <si>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</si>
  <si>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</si>
  <si>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</si>
  <si>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</si>
  <si>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</si>
  <si>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</si>
  <si>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</si>
  <si>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</si>
  <si>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</si>
  <si>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</si>
  <si>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</si>
  <si>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</si>
  <si>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</si>
  <si>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</si>
  <si>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</si>
  <si>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</si>
  <si>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</si>
  <si>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</si>
  <si>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</si>
  <si>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</si>
  <si>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</si>
  <si>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</si>
  <si>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</si>
  <si>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</si>
  <si>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</si>
  <si>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</si>
  <si>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</si>
  <si>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</si>
  <si>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G0270-0009</t>
  </si>
  <si>
    <t>IBVS 5894</t>
  </si>
  <si>
    <t>II</t>
  </si>
  <si>
    <t>IBVS 5945</t>
  </si>
  <si>
    <t>IBVS 5992</t>
  </si>
  <si>
    <t>I</t>
  </si>
  <si>
    <t>IBVS 6029</t>
  </si>
  <si>
    <t>GSC 0270-0009</t>
  </si>
  <si>
    <t>G0270-0009_Leo.xls</t>
  </si>
  <si>
    <t>EW</t>
  </si>
  <si>
    <t>Leo</t>
  </si>
  <si>
    <t>VSX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</si>
</sst>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0270-0009 -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 5894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0.0015</c:v>
                  </c:pt>
                  <c:pt idx="1">
                    <c:v>0.0007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</c:v>
                  </c:pt>
                  <c:pt idx="5">
                    <c:v>0.0007</c:v>
                  </c:pt>
                  <c:pt idx="6">
                    <c:v>0.0004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0.0015</c:v>
                  </c:pt>
                  <c:pt idx="1">
                    <c:v>0.0007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</c:v>
                  </c:pt>
                  <c:pt idx="5">
                    <c:v>0.0007</c:v>
                  </c:pt>
                  <c:pt idx="6">
                    <c:v>0.0004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0.0015</c:v>
                  </c:pt>
                  <c:pt idx="1">
                    <c:v>0.0007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</c:v>
                  </c:pt>
                  <c:pt idx="5">
                    <c:v>0.0007</c:v>
                  </c:pt>
                  <c:pt idx="6">
                    <c:v>0.0004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0.0015</c:v>
                  </c:pt>
                  <c:pt idx="1">
                    <c:v>0.0007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</c:v>
                  </c:pt>
                  <c:pt idx="5">
                    <c:v>0.0007</c:v>
                  </c:pt>
                  <c:pt idx="6">
                    <c:v>0.0004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0.0015</c:v>
                  </c:pt>
                  <c:pt idx="1">
                    <c:v>0.0007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</c:v>
                  </c:pt>
                  <c:pt idx="5">
                    <c:v>0.0007</c:v>
                  </c:pt>
                  <c:pt idx="6">
                    <c:v>0.0004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0.0015</c:v>
                  </c:pt>
                  <c:pt idx="1">
                    <c:v>0.0007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</c:v>
                  </c:pt>
                  <c:pt idx="5">
                    <c:v>0.0007</c:v>
                  </c:pt>
                  <c:pt idx="6">
                    <c:v>0.0004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0.0015</c:v>
                  </c:pt>
                  <c:pt idx="1">
                    <c:v>0.0007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</c:v>
                  </c:pt>
                  <c:pt idx="5">
                    <c:v>0.0007</c:v>
                  </c:pt>
                  <c:pt idx="6">
                    <c:v>0.0004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0.0015</c:v>
                  </c:pt>
                  <c:pt idx="1">
                    <c:v>0.0007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</c:v>
                  </c:pt>
                  <c:pt idx="5">
                    <c:v>0.0007</c:v>
                  </c:pt>
                  <c:pt idx="6">
                    <c:v>0.0004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0.0015</c:v>
                  </c:pt>
                  <c:pt idx="1">
                    <c:v>0.0007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</c:v>
                  </c:pt>
                  <c:pt idx="5">
                    <c:v>0.0007</c:v>
                  </c:pt>
                  <c:pt idx="6">
                    <c:v>0.0004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0.0015</c:v>
                  </c:pt>
                  <c:pt idx="1">
                    <c:v>0.0007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</c:v>
                  </c:pt>
                  <c:pt idx="5">
                    <c:v>0.0007</c:v>
                  </c:pt>
                  <c:pt idx="6">
                    <c:v>0.0004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0.0015</c:v>
                  </c:pt>
                  <c:pt idx="1">
                    <c:v>0.0007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</c:v>
                  </c:pt>
                  <c:pt idx="5">
                    <c:v>0.0007</c:v>
                  </c:pt>
                  <c:pt idx="6">
                    <c:v>0.0004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0.0015</c:v>
                  </c:pt>
                  <c:pt idx="1">
                    <c:v>0.0007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</c:v>
                  </c:pt>
                  <c:pt idx="5">
                    <c:v>0.0007</c:v>
                  </c:pt>
                  <c:pt idx="6">
                    <c:v>0.0004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0.0015</c:v>
                  </c:pt>
                  <c:pt idx="1">
                    <c:v>0.0007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</c:v>
                  </c:pt>
                  <c:pt idx="5">
                    <c:v>0.0007</c:v>
                  </c:pt>
                  <c:pt idx="6">
                    <c:v>0.0004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0.0015</c:v>
                  </c:pt>
                  <c:pt idx="1">
                    <c:v>0.0007</c:v>
                  </c:pt>
                  <c:pt idx="2">
                    <c:v>0.0005</c:v>
                  </c:pt>
                  <c:pt idx="3">
                    <c:v>0.0005</c:v>
                  </c:pt>
                  <c:pt idx="4">
                    <c:v>0</c:v>
                  </c:pt>
                  <c:pt idx="5">
                    <c:v>0.0007</c:v>
                  </c:pt>
                  <c:pt idx="6">
                    <c:v>0.0004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15077803"/>
        <c:axId val="1482500"/>
      </c:scatterChart>
      <c:valAx>
        <c:axId val="15077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2500"/>
        <c:crosses val="autoZero"/>
        <c:crossBetween val="midCat"/>
        <c:dispUnits/>
      </c:valAx>
      <c:valAx>
        <c:axId val="1482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7780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15"/>
          <c:y val="0.93375"/>
          <c:w val="0.788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50</v>
      </c>
      <c r="E1" t="s">
        <v>51</v>
      </c>
    </row>
    <row r="2" spans="1:6" ht="12.75">
      <c r="A2" t="s">
        <v>24</v>
      </c>
      <c r="B2" t="s">
        <v>52</v>
      </c>
      <c r="C2" s="31" t="s">
        <v>42</v>
      </c>
      <c r="D2" s="3" t="s">
        <v>53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55624.853</v>
      </c>
      <c r="D7" s="30" t="s">
        <v>54</v>
      </c>
    </row>
    <row r="8" spans="1:4" ht="12.75">
      <c r="A8" t="s">
        <v>3</v>
      </c>
      <c r="C8" s="8">
        <v>0.450377</v>
      </c>
      <c r="D8" s="30" t="s">
        <v>54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-0.000441176172199479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1.1367641355701802E-07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59902.76166481481</v>
      </c>
    </row>
    <row r="15" spans="1:5" ht="12.75">
      <c r="A15" s="12" t="s">
        <v>17</v>
      </c>
      <c r="B15" s="10"/>
      <c r="C15" s="13">
        <f>(C7+C11)+(C8+C12)*INT(MAX(F21:F3533))</f>
        <v>56018.48215617702</v>
      </c>
      <c r="D15" s="14" t="s">
        <v>39</v>
      </c>
      <c r="E15" s="15">
        <f>ROUND(2*(E14-$C$7)/$C$8,0)/2+E13</f>
        <v>9499.5</v>
      </c>
    </row>
    <row r="16" spans="1:5" ht="12.75">
      <c r="A16" s="16" t="s">
        <v>4</v>
      </c>
      <c r="B16" s="10"/>
      <c r="C16" s="17">
        <f>+C8+C12</f>
        <v>0.4503771136764136</v>
      </c>
      <c r="D16" s="14" t="s">
        <v>40</v>
      </c>
      <c r="E16" s="24">
        <f>ROUND(2*(E14-$C$15)/$C$16,0)/2+E13</f>
        <v>8625.5</v>
      </c>
    </row>
    <row r="17" spans="1:5" ht="13.5" thickBot="1">
      <c r="A17" s="14" t="s">
        <v>30</v>
      </c>
      <c r="B17" s="10"/>
      <c r="C17" s="10">
        <f>COUNT(C21:C2191)</f>
        <v>7</v>
      </c>
      <c r="D17" s="14" t="s">
        <v>34</v>
      </c>
      <c r="E17" s="18">
        <f>+$C$15+$C$16*E16-15018.5-$C$9/24</f>
        <v>44885.10578352626</v>
      </c>
    </row>
    <row r="18" spans="1:5" ht="14.25" thickBot="1" thickTop="1">
      <c r="A18" s="16" t="s">
        <v>5</v>
      </c>
      <c r="B18" s="10"/>
      <c r="C18" s="19">
        <f>+C15</f>
        <v>56018.48215617702</v>
      </c>
      <c r="D18" s="20">
        <f>+C16</f>
        <v>0.4503771136764136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0.001215713202166217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IBVS 5894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s="33" t="s">
        <v>44</v>
      </c>
      <c r="B21" s="34" t="s">
        <v>45</v>
      </c>
      <c r="C21" s="33">
        <v>54952.6647</v>
      </c>
      <c r="D21" s="33">
        <v>0.0015</v>
      </c>
      <c r="E21">
        <f aca="true" t="shared" si="0" ref="E21:E27">+(C21-C$7)/C$8</f>
        <v>-1492.5013932771913</v>
      </c>
      <c r="F21">
        <f aca="true" t="shared" si="1" ref="F21:F27">ROUND(2*E21,0)/2</f>
        <v>-1492.5</v>
      </c>
      <c r="G21">
        <f aca="true" t="shared" si="2" ref="G21:G27">+C21-(C$7+F21*C$8)</f>
        <v>-0.0006275000050663948</v>
      </c>
      <c r="I21">
        <f>+G21</f>
        <v>-0.0006275000050663948</v>
      </c>
      <c r="O21">
        <f aca="true" t="shared" si="3" ref="O21:O27">+C$11+C$12*$F21</f>
        <v>-0.0006108382194333284</v>
      </c>
      <c r="Q21" s="2">
        <f aca="true" t="shared" si="4" ref="Q21:Q27">+C21-15018.5</f>
        <v>39934.1647</v>
      </c>
      <c r="S21">
        <f aca="true" t="shared" si="5" ref="S21:S27">+(O21-G21)^2</f>
        <v>2.7761510048225685E-10</v>
      </c>
    </row>
    <row r="22" spans="1:19" ht="12.75">
      <c r="A22" s="33" t="s">
        <v>46</v>
      </c>
      <c r="B22" s="34" t="s">
        <v>45</v>
      </c>
      <c r="C22" s="33">
        <v>55209.8298</v>
      </c>
      <c r="D22" s="33">
        <v>0.0007</v>
      </c>
      <c r="E22">
        <f t="shared" si="0"/>
        <v>-921.5017640776578</v>
      </c>
      <c r="F22">
        <f t="shared" si="1"/>
        <v>-921.5</v>
      </c>
      <c r="G22">
        <f t="shared" si="2"/>
        <v>-0.0007945000033942051</v>
      </c>
      <c r="I22">
        <f>+G22</f>
        <v>-0.0007945000033942051</v>
      </c>
      <c r="O22">
        <f t="shared" si="3"/>
        <v>-0.0005459289872922712</v>
      </c>
      <c r="Q22" s="2">
        <f t="shared" si="4"/>
        <v>40191.3298</v>
      </c>
      <c r="S22">
        <f t="shared" si="5"/>
        <v>6.178755004594792E-08</v>
      </c>
    </row>
    <row r="23" spans="1:19" ht="12.75">
      <c r="A23" s="33" t="s">
        <v>46</v>
      </c>
      <c r="B23" s="34" t="s">
        <v>45</v>
      </c>
      <c r="C23" s="33">
        <v>55277.8371</v>
      </c>
      <c r="D23" s="33">
        <v>0.0005</v>
      </c>
      <c r="E23">
        <f t="shared" si="0"/>
        <v>-770.5009358826178</v>
      </c>
      <c r="F23">
        <f t="shared" si="1"/>
        <v>-770.5</v>
      </c>
      <c r="G23">
        <f t="shared" si="2"/>
        <v>-0.00042150000808760524</v>
      </c>
      <c r="I23">
        <f>+G23</f>
        <v>-0.00042150000808760524</v>
      </c>
      <c r="O23">
        <f t="shared" si="3"/>
        <v>-0.0005287638488451614</v>
      </c>
      <c r="Q23" s="2">
        <f t="shared" si="4"/>
        <v>40259.3371</v>
      </c>
      <c r="S23">
        <f t="shared" si="5"/>
        <v>1.1505531534062365E-08</v>
      </c>
    </row>
    <row r="24" spans="1:19" ht="12.75">
      <c r="A24" s="33" t="s">
        <v>47</v>
      </c>
      <c r="B24" s="34" t="s">
        <v>48</v>
      </c>
      <c r="C24" s="33">
        <v>55615.8447</v>
      </c>
      <c r="D24" s="33">
        <v>0.0005</v>
      </c>
      <c r="E24">
        <f t="shared" si="0"/>
        <v>-20.001687475162644</v>
      </c>
      <c r="F24">
        <f t="shared" si="1"/>
        <v>-20</v>
      </c>
      <c r="G24">
        <f t="shared" si="2"/>
        <v>-0.000760000002628658</v>
      </c>
      <c r="I24">
        <f>+G24</f>
        <v>-0.000760000002628658</v>
      </c>
      <c r="O24">
        <f t="shared" si="3"/>
        <v>-0.0004434497004706194</v>
      </c>
      <c r="Q24" s="2">
        <f t="shared" si="4"/>
        <v>40597.3447</v>
      </c>
      <c r="S24">
        <f t="shared" si="5"/>
        <v>1.0020409379634552E-07</v>
      </c>
    </row>
    <row r="25" spans="1:19" ht="12.75">
      <c r="A25">
        <f>D11</f>
        <v>0</v>
      </c>
      <c r="C25" s="8">
        <f>C$7</f>
        <v>55624.853</v>
      </c>
      <c r="D25" s="8" t="s">
        <v>13</v>
      </c>
      <c r="E25">
        <f t="shared" si="0"/>
        <v>0</v>
      </c>
      <c r="F25">
        <f t="shared" si="1"/>
        <v>0</v>
      </c>
      <c r="G25">
        <f t="shared" si="2"/>
        <v>0</v>
      </c>
      <c r="H25">
        <f>+G25</f>
        <v>0</v>
      </c>
      <c r="O25">
        <f t="shared" si="3"/>
        <v>-0.000441176172199479</v>
      </c>
      <c r="Q25" s="2">
        <f t="shared" si="4"/>
        <v>40606.353</v>
      </c>
      <c r="S25">
        <f t="shared" si="5"/>
        <v>1.9463641491658435E-07</v>
      </c>
    </row>
    <row r="26" spans="1:19" ht="12.75">
      <c r="A26" s="35" t="s">
        <v>49</v>
      </c>
      <c r="B26" s="36" t="s">
        <v>45</v>
      </c>
      <c r="C26" s="35">
        <v>55973.8969</v>
      </c>
      <c r="D26" s="35">
        <v>0.0007</v>
      </c>
      <c r="E26">
        <f t="shared" si="0"/>
        <v>775.0038301245332</v>
      </c>
      <c r="F26">
        <f t="shared" si="1"/>
        <v>775</v>
      </c>
      <c r="G26">
        <f t="shared" si="2"/>
        <v>0.0017249999946216121</v>
      </c>
      <c r="I26">
        <f>+G26</f>
        <v>0.0017249999946216121</v>
      </c>
      <c r="O26">
        <f t="shared" si="3"/>
        <v>-0.00035307695169279</v>
      </c>
      <c r="Q26" s="2">
        <f t="shared" si="4"/>
        <v>40955.3969</v>
      </c>
      <c r="S26">
        <f t="shared" si="5"/>
        <v>4.3184037948033904E-06</v>
      </c>
    </row>
    <row r="27" spans="1:19" ht="12.75">
      <c r="A27" s="35" t="s">
        <v>49</v>
      </c>
      <c r="B27" s="36" t="s">
        <v>45</v>
      </c>
      <c r="C27" s="35">
        <v>56018.7053</v>
      </c>
      <c r="D27" s="35">
        <v>0.0004</v>
      </c>
      <c r="E27">
        <f t="shared" si="0"/>
        <v>874.4947011059593</v>
      </c>
      <c r="F27">
        <f t="shared" si="1"/>
        <v>874.5</v>
      </c>
      <c r="G27">
        <f t="shared" si="2"/>
        <v>-0.002386500003922265</v>
      </c>
      <c r="I27">
        <f>+G27</f>
        <v>-0.002386500003922265</v>
      </c>
      <c r="O27">
        <f t="shared" si="3"/>
        <v>-0.00034176614854386674</v>
      </c>
      <c r="Q27" s="2">
        <f t="shared" si="4"/>
        <v>41000.2053</v>
      </c>
      <c r="S27">
        <f t="shared" si="5"/>
        <v>4.1809365393306086E-06</v>
      </c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2022-11-19T05:16:47Z</dcterms:modified>
  <cp:category/>
  <cp:version/>
  <cp:contentType/>
  <cp:contentStatus/>
</cp:coreProperties>
</file>