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<sst xmlns="http://schemas.openxmlformats.org/spreadsheetml/2006/main" count="57" uniqueCount="52">
  <si>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</si>
  <si>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</si>
  <si>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</si>
  <si>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</si>
  <si>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</si>
  <si>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</si>
  <si>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</si>
  <si>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</si>
  <si>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</si>
  <si>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</si>
  <si>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</si>
  <si>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</si>
  <si>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</si>
  <si>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</si>
  <si>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</si>
  <si>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</si>
  <si>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</si>
  <si>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</si>
  <si>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</si>
  <si>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</si>
  <si>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</si>
  <si>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</si>
  <si>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</si>
  <si>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</si>
  <si>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</si>
  <si>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</si>
  <si>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</si>
  <si>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</si>
  <si>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</si>
  <si>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</si>
  <si>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</si>
  <si>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</si>
  <si>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</si>
  <si>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</si>
  <si>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</si>
  <si>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</si>
  <si>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</si>
  <si>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</si>
  <si>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</si>
  <si>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</si>
  <si>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</si>
  <si>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</si>
  <si>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</si>
  <si>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G0827-1011</t>
  </si>
  <si>
    <t>GSC 0827-1011</t>
  </si>
  <si>
    <t>G0827-1011_Leo.xls</t>
  </si>
  <si>
    <t>Leo</t>
  </si>
  <si>
    <t>VSX</t>
  </si>
  <si>
    <t>IBVS 5992</t>
  </si>
  <si>
    <t>II</t>
  </si>
  <si>
    <t>IBVS 6029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</si>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</sst>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0827-1011 -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0.0009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0.0009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0.0009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0.0009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0.0009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0.0009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0.0009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0.0009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0.0009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0.0009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0.0009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0.0009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0.0009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0.0009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46496127"/>
        <c:axId val="15811960"/>
      </c:scatterChart>
      <c:valAx>
        <c:axId val="46496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11960"/>
        <c:crosses val="autoZero"/>
        <c:crossBetween val="midCat"/>
        <c:dispUnits/>
      </c:valAx>
      <c:valAx>
        <c:axId val="15811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9612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9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>
        <v>0</v>
      </c>
      <c r="C2" s="31" t="s">
        <v>42</v>
      </c>
      <c r="D2" s="3" t="s">
        <v>46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52623.25</v>
      </c>
      <c r="D7" s="30" t="s">
        <v>47</v>
      </c>
    </row>
    <row r="8" spans="1:4" ht="12.75">
      <c r="A8" t="s">
        <v>3</v>
      </c>
      <c r="C8" s="8">
        <v>2.2496</v>
      </c>
      <c r="D8" s="30" t="s">
        <v>47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-3.3069526257006876E-05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-6.601620309013392E-05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59902.76301921296</v>
      </c>
    </row>
    <row r="15" spans="1:5" ht="12.75">
      <c r="A15" s="12" t="s">
        <v>17</v>
      </c>
      <c r="B15" s="10"/>
      <c r="C15" s="13">
        <f>(C7+C11)+(C8+C12)*INT(MAX(F21:F3533))</f>
        <v>56015.54721449621</v>
      </c>
      <c r="D15" s="14" t="s">
        <v>39</v>
      </c>
      <c r="E15" s="15">
        <f>ROUND(2*(E14-$C$7)/$C$8,0)/2+E13</f>
        <v>3237</v>
      </c>
    </row>
    <row r="16" spans="1:5" ht="12.75">
      <c r="A16" s="16" t="s">
        <v>4</v>
      </c>
      <c r="B16" s="10"/>
      <c r="C16" s="17">
        <f>+C8+C12</f>
        <v>2.2495339837969097</v>
      </c>
      <c r="D16" s="14" t="s">
        <v>40</v>
      </c>
      <c r="E16" s="24">
        <f>ROUND(2*(E14-$C$15)/$C$16,0)/2+E13</f>
        <v>1729</v>
      </c>
    </row>
    <row r="17" spans="1:5" ht="13.5" thickBot="1">
      <c r="A17" s="14" t="s">
        <v>30</v>
      </c>
      <c r="B17" s="10"/>
      <c r="C17" s="10">
        <f>COUNT(C21:C2191)</f>
        <v>4</v>
      </c>
      <c r="D17" s="14" t="s">
        <v>34</v>
      </c>
      <c r="E17" s="18">
        <f>+$C$15+$C$16*E16-15018.5-$C$9/24</f>
        <v>44886.8873058144</v>
      </c>
    </row>
    <row r="18" spans="1:5" ht="14.25" thickBot="1" thickTop="1">
      <c r="A18" s="16" t="s">
        <v>5</v>
      </c>
      <c r="B18" s="10"/>
      <c r="C18" s="19">
        <f>+C15</f>
        <v>56015.54721449621</v>
      </c>
      <c r="D18" s="20">
        <f>+C16</f>
        <v>2.2495339837969097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0.00030453153192202057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52623.25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-3.3069526257006876E-05</v>
      </c>
      <c r="Q21" s="2">
        <f>+C21-15018.5</f>
        <v>37604.75</v>
      </c>
      <c r="S21">
        <f>+(O21-G21)^2</f>
        <v>1.0935935668628672E-09</v>
      </c>
    </row>
    <row r="22" spans="1:19" ht="12.75">
      <c r="A22" s="33" t="s">
        <v>48</v>
      </c>
      <c r="B22" s="34" t="s">
        <v>49</v>
      </c>
      <c r="C22" s="33">
        <v>55585.886</v>
      </c>
      <c r="D22" s="33">
        <v>0.0005</v>
      </c>
      <c r="E22">
        <f>+(C22-C$7)/C$8</f>
        <v>1316.9612375533422</v>
      </c>
      <c r="F22">
        <f>ROUND(2*E22,0)/2</f>
        <v>1317</v>
      </c>
      <c r="G22">
        <f>+C22-(C$7+F22*C$8)</f>
        <v>-0.08720000000175787</v>
      </c>
      <c r="I22">
        <f>+G22</f>
        <v>-0.08720000000175787</v>
      </c>
      <c r="O22">
        <f>+C$11+C$12*$F22</f>
        <v>-0.08697640899596337</v>
      </c>
      <c r="Q22" s="2">
        <f>+C22-15018.5</f>
        <v>40567.386</v>
      </c>
      <c r="S22">
        <f>+(O22-G22)^2</f>
        <v>4.9992937872195675E-08</v>
      </c>
    </row>
    <row r="23" spans="1:19" ht="12.75">
      <c r="A23" s="35" t="s">
        <v>50</v>
      </c>
      <c r="B23" s="36" t="s">
        <v>51</v>
      </c>
      <c r="C23" s="35">
        <v>56016.6724</v>
      </c>
      <c r="D23" s="35">
        <v>0.0009</v>
      </c>
      <c r="E23">
        <f>+(C23-C$7)/C$8</f>
        <v>1508.455903271694</v>
      </c>
      <c r="F23">
        <f>ROUND(2*E23,0)/2</f>
        <v>1508.5</v>
      </c>
      <c r="G23">
        <f>+C23-(C$7+F23*C$8)</f>
        <v>-0.09919999999692664</v>
      </c>
      <c r="I23">
        <f>+G23</f>
        <v>-0.09919999999692664</v>
      </c>
      <c r="O23">
        <f>+C$11+C$12*$F23</f>
        <v>-0.09961851188772401</v>
      </c>
      <c r="Q23" s="2">
        <f>+C23-15018.5</f>
        <v>40998.1724</v>
      </c>
      <c r="S23">
        <f>+(O23-G23)^2</f>
        <v>1.7515220273879537E-07</v>
      </c>
    </row>
    <row r="24" spans="1:19" ht="12.75">
      <c r="A24" s="35" t="s">
        <v>50</v>
      </c>
      <c r="B24" s="36" t="s">
        <v>51</v>
      </c>
      <c r="C24" s="35">
        <v>55946.9362</v>
      </c>
      <c r="D24" s="35">
        <v>0.0004</v>
      </c>
      <c r="E24">
        <f>+(C24-C$7)/C$8</f>
        <v>1477.4565256045503</v>
      </c>
      <c r="F24">
        <f>ROUND(2*E24,0)/2</f>
        <v>1477.5</v>
      </c>
      <c r="G24">
        <f>+C24-(C$7+F24*C$8)</f>
        <v>-0.09780000000318978</v>
      </c>
      <c r="I24">
        <f>+G24</f>
        <v>-0.09780000000318978</v>
      </c>
      <c r="O24">
        <f>+C$11+C$12*$F24</f>
        <v>-0.09757200959192987</v>
      </c>
      <c r="Q24" s="2">
        <f>+C24-15018.5</f>
        <v>40928.4362</v>
      </c>
      <c r="S24">
        <f>+(O24-G24)^2</f>
        <v>5.1979627626463976E-08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2022-11-19T05:18:44Z</dcterms:modified>
  <cp:category/>
  <cp:version/>
  <cp:contentType/>
  <cp:contentStatus/>
</cp:coreProperties>
</file>