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<sst xmlns="http://schemas.openxmlformats.org/spreadsheetml/2006/main" count="53" uniqueCount="47">
  <si>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</si>
  <si>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</si>
  <si>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</si>
  <si>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</si>
  <si>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</si>
  <si>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</si>
  <si>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</si>
  <si>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</si>
  <si>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</si>
  <si>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</si>
  <si>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</si>
  <si>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</si>
  <si>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</si>
  <si>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</si>
  <si>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</si>
  <si>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</si>
  <si>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</si>
  <si>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</si>
  <si>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</si>
  <si>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</si>
  <si>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</si>
  <si>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</si>
  <si>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</si>
  <si>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</si>
  <si>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</si>
  <si>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</si>
  <si>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</si>
  <si>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</si>
  <si>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</si>
  <si>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</si>
  <si>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</si>
  <si>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</si>
  <si>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</si>
  <si>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</si>
  <si>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</si>
  <si>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</si>
  <si>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</si>
  <si>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 xml:space="preserve">IL Lib  / GSC 5588-0132 </t>
  </si>
  <si>
    <t>Lib_IL.xls</t>
  </si>
  <si>
    <t>EA</t>
  </si>
  <si>
    <t>IBVS 5557 Eph.</t>
  </si>
  <si>
    <t>IBVS 5557</t>
  </si>
  <si>
    <t>Lib</t>
  </si>
  <si>
    <t>I</t>
  </si>
  <si>
    <t>IBVS 5690</t>
  </si>
  <si>
    <t>OEJV 0172</t>
  </si>
  <si>
    <t>OEJV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</si>
</sst>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176" fontId="1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 Lib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1056670"/>
        <c:axId val="55539207"/>
      </c:scatterChart>
      <c:valAx>
        <c:axId val="6105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9207"/>
        <c:crosses val="autoZero"/>
        <c:crossBetween val="midCat"/>
        <c:dispUnits/>
      </c:valAx>
      <c:valAx>
        <c:axId val="555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566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37</v>
      </c>
      <c r="E1" s="11"/>
      <c r="F1" s="11" t="s">
        <v>38</v>
      </c>
      <c r="G1" s="9" t="s">
        <v>39</v>
      </c>
      <c r="H1" s="10" t="s">
        <v>40</v>
      </c>
      <c r="I1" s="9">
        <v>48443.842000000004</v>
      </c>
      <c r="J1" s="9">
        <v>5.76937</v>
      </c>
      <c r="K1" s="9" t="s">
        <v>41</v>
      </c>
      <c r="L1" s="9" t="s">
        <v>42</v>
      </c>
    </row>
    <row r="2" spans="1:5" ht="12.75">
      <c r="A2" t="s">
        <v>23</v>
      </c>
      <c r="B2" t="s">
        <v>39</v>
      </c>
      <c r="D2" s="9" t="s">
        <v>42</v>
      </c>
      <c r="E2" t="s">
        <v>38</v>
      </c>
    </row>
    <row r="3" ht="13.5" thickBot="1"/>
    <row r="4" spans="1:4" ht="14.25" thickBot="1" thickTop="1">
      <c r="A4" s="29" t="s">
        <v>40</v>
      </c>
      <c r="C4" s="7">
        <v>48443.842000000004</v>
      </c>
      <c r="D4" s="8">
        <v>5.76937</v>
      </c>
    </row>
    <row r="6" ht="12.75">
      <c r="A6" s="4" t="s">
        <v>0</v>
      </c>
    </row>
    <row r="7" spans="1:3" ht="12.75">
      <c r="A7" t="s">
        <v>1</v>
      </c>
      <c r="C7">
        <f>+C4</f>
        <v>48443.842000000004</v>
      </c>
    </row>
    <row r="8" spans="1:3" ht="12.75">
      <c r="A8" t="s">
        <v>2</v>
      </c>
      <c r="C8">
        <f>+D4</f>
        <v>5.76937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-4.5724549663922476E-05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6.225865461891235E-06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57184.44693646163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>
        <f>+C8+C12</f>
        <v>5.769376225865463</v>
      </c>
      <c r="D16" s="16" t="s">
        <v>33</v>
      </c>
      <c r="E16" s="17">
        <f>ROUND(2*(E15-C15)/C16,0)/2+1</f>
        <v>472.5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+C15+C16*E16-15018.5-C9/24</f>
        <v>44892.3730365164</v>
      </c>
    </row>
    <row r="18" spans="1:5" ht="14.25" thickBot="1" thickTop="1">
      <c r="A18" s="18" t="s">
        <v>4</v>
      </c>
      <c r="B18" s="11"/>
      <c r="C18" s="21">
        <f>+C15</f>
        <v>57184.44693646163</v>
      </c>
      <c r="D18" s="22">
        <f>+C16</f>
        <v>5.769376225865463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46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48443.842000000004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-4.5724549663922476E-05</v>
      </c>
      <c r="Q21" s="2">
        <f>+C21-15018.5</f>
        <v>33425.342000000004</v>
      </c>
    </row>
    <row r="22" spans="1:18" ht="12.75">
      <c r="A22" t="s">
        <v>44</v>
      </c>
      <c r="B22" s="30" t="s">
        <v>43</v>
      </c>
      <c r="C22" s="34">
        <v>53526.6623</v>
      </c>
      <c r="D22" s="34">
        <v>0.0015</v>
      </c>
      <c r="E22">
        <f>+(C22-C$7)/C$8</f>
        <v>881.0009238443711</v>
      </c>
      <c r="F22">
        <f>ROUND(2*E22,0)/2</f>
        <v>881</v>
      </c>
      <c r="G22">
        <f>+C22-(C$7+F22*C$8)</f>
        <v>0.0053299999999580905</v>
      </c>
      <c r="H22">
        <f>+G22</f>
        <v>0.0053299999999580905</v>
      </c>
      <c r="O22">
        <f>+C$11+C$12*$F22</f>
        <v>0.0054392629222622555</v>
      </c>
      <c r="Q22" s="2">
        <f>+C22-15018.5</f>
        <v>38508.1623</v>
      </c>
      <c r="R22">
        <f>IF(ABS(C22-C21)&lt;0.00001,1,"")</f>
      </c>
    </row>
    <row r="23" spans="1:17" ht="12.75">
      <c r="A23" s="31" t="s">
        <v>45</v>
      </c>
      <c r="B23" s="32" t="s">
        <v>43</v>
      </c>
      <c r="C23" s="33">
        <v>57184.447</v>
      </c>
      <c r="D23" s="33">
        <v>0.01</v>
      </c>
      <c r="E23">
        <f>+(C23-C$7)/C$8</f>
        <v>1515.0016379604697</v>
      </c>
      <c r="F23">
        <f>ROUND(2*E23,0)/2</f>
        <v>1515</v>
      </c>
      <c r="G23">
        <f>+C23-(C$7+F23*C$8)</f>
        <v>0.009449999997741543</v>
      </c>
      <c r="I23">
        <f>+G23</f>
        <v>0.009449999997741543</v>
      </c>
      <c r="O23">
        <f>+C$11+C$12*$F23</f>
        <v>0.0093864616251013</v>
      </c>
      <c r="Q23" s="2">
        <f>+C23-15018.5</f>
        <v>42165.947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2022-11-20T01:37:29Z</dcterms:modified>
  <cp:category/>
  <cp:version/>
  <cp:contentType/>
  <cp:contentStatus/>
</cp:coreProperties>
</file>