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52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<sst xmlns="http://schemas.openxmlformats.org/spreadsheetml/2006/main" count="58" uniqueCount="51">
  <si>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</si>
  <si>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</si>
  <si>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</si>
  <si>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</si>
  <si>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</si>
  <si>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</si>
  <si>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</si>
  <si>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</si>
  <si>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</si>
  <si>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</si>
  <si>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</si>
  <si>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</si>
  <si>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</si>
  <si>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</si>
  <si>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</si>
  <si>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</si>
  <si>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</si>
  <si>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</si>
  <si>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</si>
  <si>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</si>
  <si>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</si>
  <si>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</si>
  <si>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</si>
  <si>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</si>
  <si>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</si>
  <si>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</si>
  <si>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</si>
  <si>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</si>
  <si>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</si>
  <si>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</si>
  <si>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</si>
  <si>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</si>
  <si>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</si>
  <si>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</si>
  <si>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</si>
  <si>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</si>
  <si>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</si>
  <si>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</si>
  <si>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</si>
  <si>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</si>
  <si>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</si>
  <si>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V0666 Lyr  </t>
  </si>
  <si>
    <t>2017K</t>
  </si>
  <si>
    <t>G2637-0433</t>
  </si>
  <si>
    <t xml:space="preserve">EW        </t>
  </si>
  <si>
    <t>pr_6</t>
  </si>
  <si>
    <t xml:space="preserve">         </t>
  </si>
  <si>
    <t>GCVS</t>
  </si>
  <si>
    <t>V0666 Lyr   / GSC 2637-0433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</si>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</sst>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V0666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8603577"/>
        <c:axId val="57670146"/>
      </c:scatterChart>
      <c:valAx>
        <c:axId val="58603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0146"/>
        <c:crosses val="autoZero"/>
        <c:crossBetween val="midCat"/>
        <c:dispUnits/>
      </c:valAx>
      <c:valAx>
        <c:axId val="5767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03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18.3923</v>
      </c>
      <c r="L1" s="38">
        <v>31.00024</v>
      </c>
      <c r="M1" s="39">
        <v>51393.764</v>
      </c>
      <c r="N1" s="39">
        <v>0.5035</v>
      </c>
      <c r="O1" s="40" t="s">
        <v>44</v>
      </c>
      <c r="P1" s="40">
        <v>12.25</v>
      </c>
      <c r="Q1" s="40">
        <v>12.7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51393.764</v>
      </c>
      <c r="D4" s="27">
        <v>0.5035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51393.764</v>
      </c>
      <c r="D7" s="28" t="s">
        <v>47</v>
      </c>
    </row>
    <row r="8" spans="1:4" ht="12.75">
      <c r="A8" t="s">
        <v>3</v>
      </c>
      <c r="C8" s="8">
        <v>0.5035</v>
      </c>
      <c r="D8" s="28" t="s">
        <v>47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6.938893903907228E-18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-5.088379705467097E-06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57546.47182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0.5034949116202945</v>
      </c>
      <c r="E16" s="14" t="s">
        <v>30</v>
      </c>
      <c r="F16" s="32">
        <f ca="1">NOW()+15018.5+$C$5/24</f>
        <v>59903.69700069444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16902.5</v>
      </c>
    </row>
    <row r="18" spans="1:6" ht="14.25" thickBot="1" thickTop="1">
      <c r="A18" s="16" t="s">
        <v>5</v>
      </c>
      <c r="B18" s="10"/>
      <c r="C18" s="19">
        <f>+C15</f>
        <v>57546.47182</v>
      </c>
      <c r="D18" s="20">
        <f>+C16</f>
        <v>0.5034949116202945</v>
      </c>
      <c r="E18" s="14" t="s">
        <v>36</v>
      </c>
      <c r="F18" s="23">
        <f>ROUND(2*(F16-$C$15)/$C$16,0)/2+F15</f>
        <v>4682.5</v>
      </c>
    </row>
    <row r="19" spans="5:6" ht="13.5" thickTop="1">
      <c r="E19" s="14" t="s">
        <v>31</v>
      </c>
      <c r="F19" s="18">
        <f>+$C$15+$C$16*F18-15018.5-$C$5/24</f>
        <v>44885.98257699536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51393.764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6.938893903907228E-18</v>
      </c>
      <c r="Q21" s="2">
        <f>+C21-15018.5</f>
        <v>36375.264</v>
      </c>
    </row>
    <row r="22" spans="1:17" ht="12.75">
      <c r="A22" s="43" t="s">
        <v>50</v>
      </c>
      <c r="B22" s="44" t="s">
        <v>49</v>
      </c>
      <c r="C22" s="45">
        <v>57546.47177</v>
      </c>
      <c r="D22" s="45">
        <v>0.0002</v>
      </c>
      <c r="E22">
        <f>+(C22-C$7)/C$8</f>
        <v>12219.87640516384</v>
      </c>
      <c r="F22">
        <f>ROUND(2*E22,0)/2</f>
        <v>12220</v>
      </c>
      <c r="G22">
        <f>+C22-(C$7+F22*C$8)</f>
        <v>-0.062230000003182795</v>
      </c>
      <c r="K22">
        <f>+G22</f>
        <v>-0.062230000003182795</v>
      </c>
      <c r="O22">
        <f>+C$11+C$12*$F22</f>
        <v>-0.062180000000807915</v>
      </c>
      <c r="Q22" s="2">
        <f>+C22-15018.5</f>
        <v>42527.97177</v>
      </c>
    </row>
    <row r="23" spans="1:17" ht="12.75">
      <c r="A23" s="43" t="s">
        <v>50</v>
      </c>
      <c r="B23" s="44" t="s">
        <v>49</v>
      </c>
      <c r="C23" s="45">
        <v>57546.47187</v>
      </c>
      <c r="D23" s="45">
        <v>0.0001</v>
      </c>
      <c r="E23">
        <f>+(C23-C$7)/C$8</f>
        <v>12219.876603773582</v>
      </c>
      <c r="F23">
        <f>ROUND(2*E23,0)/2</f>
        <v>12220</v>
      </c>
      <c r="G23">
        <f>+C23-(C$7+F23*C$8)</f>
        <v>-0.06212999999843305</v>
      </c>
      <c r="K23">
        <f>+G23</f>
        <v>-0.06212999999843305</v>
      </c>
      <c r="O23">
        <f>+C$11+C$12*$F23</f>
        <v>-0.062180000000807915</v>
      </c>
      <c r="Q23" s="2">
        <f>+C23-15018.5</f>
        <v>42527.97187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2022-11-20T03:43:40Z</dcterms:modified>
  <cp:category/>
  <cp:version/>
  <cp:contentType/>
  <cp:contentStatus/>
</cp:coreProperties>
</file>