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32760" windowWidth="7920" windowHeight="142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<sst xmlns="http://schemas.openxmlformats.org/spreadsheetml/2006/main" count="48" uniqueCount="46">
  <si>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</si>
  <si>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</si>
  <si>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</si>
  <si>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</si>
  <si>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</si>
  <si>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</si>
  <si>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</si>
  <si>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</si>
  <si>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</si>
  <si>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</si>
  <si>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</si>
  <si>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</si>
  <si>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</si>
  <si>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</si>
  <si>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</si>
  <si>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</si>
  <si>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</si>
  <si>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</si>
  <si>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</si>
  <si>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</si>
  <si>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</si>
  <si>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</si>
  <si>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</si>
  <si>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</si>
  <si>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</si>
  <si>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</si>
  <si>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</si>
  <si>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</si>
  <si>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</si>
  <si>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</si>
  <si>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</si>
  <si>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</si>
  <si>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</si>
  <si>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</si>
  <si>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</si>
  <si>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</si>
  <si>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</si>
  <si>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</si>
  <si>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</si>
  <si>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</si>
  <si>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</si>
  <si>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EH Mon / GSC 4812-0943               </t>
  </si>
  <si>
    <t xml:space="preserve">EA/SD:    </t>
  </si>
  <si>
    <t>IBVS 5806</t>
  </si>
  <si>
    <t>Add cycle</t>
  </si>
  <si>
    <t>Old Cycle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</si>
</sst>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EH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15084021"/>
        <c:axId val="1538462"/>
      </c:scatterChart>
      <c:valAx>
        <c:axId val="1508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462"/>
        <c:crosses val="autoZero"/>
        <c:crossBetween val="midCat"/>
        <c:dispUnits/>
      </c:valAx>
      <c:valAx>
        <c:axId val="1538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402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325"/>
          <c:y val="0.93375"/>
          <c:w val="0.67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41</v>
      </c>
      <c r="F1" s="3">
        <v>52500.43</v>
      </c>
      <c r="G1" s="3">
        <v>3.634761</v>
      </c>
      <c r="H1" s="3" t="s">
        <v>42</v>
      </c>
    </row>
    <row r="2" spans="1:4" ht="12.75">
      <c r="A2" t="s">
        <v>23</v>
      </c>
      <c r="B2" t="str">
        <f>H1</f>
        <v>EA/SD:    </v>
      </c>
      <c r="C2" s="3"/>
      <c r="D2" s="3"/>
    </row>
    <row r="3" ht="13.5" thickBot="1"/>
    <row r="4" spans="1:4" ht="14.25" thickBot="1" thickTop="1">
      <c r="A4" s="5" t="s">
        <v>40</v>
      </c>
      <c r="C4" s="8">
        <f>F1</f>
        <v>52500.43</v>
      </c>
      <c r="D4" s="9">
        <f>G1</f>
        <v>3.634761</v>
      </c>
    </row>
    <row r="5" ht="12.75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52500.43</v>
      </c>
    </row>
    <row r="8" spans="1:4" ht="12.75">
      <c r="A8" t="s">
        <v>2</v>
      </c>
      <c r="C8">
        <f>D4</f>
        <v>3.634761</v>
      </c>
      <c r="D8" s="30"/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SLOPE(INDIRECT($G$11):G992,INDIRECT($F$11):F992)</f>
        <v>2.016883158692949E-05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16" t="s">
        <v>44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59903.70986319444</v>
      </c>
    </row>
    <row r="15" spans="1:5" ht="12.75">
      <c r="A15" s="14" t="s">
        <v>16</v>
      </c>
      <c r="B15" s="12"/>
      <c r="C15" s="15">
        <f>(C7+C11)+(C8+C12)*INT(MAX(F21:F3533))</f>
        <v>54179.69890000019</v>
      </c>
      <c r="D15" s="16" t="s">
        <v>45</v>
      </c>
      <c r="E15" s="17">
        <f>ROUND(2*(E14-$C$7)/$C$8,0)/2+E13</f>
        <v>2038</v>
      </c>
    </row>
    <row r="16" spans="1:5" ht="12.75">
      <c r="A16" s="18" t="s">
        <v>3</v>
      </c>
      <c r="B16" s="12"/>
      <c r="C16" s="19">
        <f>+C8+C12</f>
        <v>3.634781168831587</v>
      </c>
      <c r="D16" s="16" t="s">
        <v>33</v>
      </c>
      <c r="E16" s="26">
        <f>ROUND(2*(E14-$C$15)/$C$16,0)/2+E13</f>
        <v>1576</v>
      </c>
    </row>
    <row r="17" spans="1:5" ht="13.5" thickBot="1">
      <c r="A17" s="16" t="s">
        <v>29</v>
      </c>
      <c r="B17" s="12"/>
      <c r="C17" s="12">
        <f>COUNT(C21:C2191)</f>
        <v>2</v>
      </c>
      <c r="D17" s="16" t="s">
        <v>34</v>
      </c>
      <c r="E17" s="20">
        <f>+$C$15+$C$16*E16-15018.5-$C$9/24</f>
        <v>44890.00985541211</v>
      </c>
    </row>
    <row r="18" spans="1:5" ht="14.25" thickBot="1" thickTop="1">
      <c r="A18" s="18" t="s">
        <v>4</v>
      </c>
      <c r="B18" s="12"/>
      <c r="C18" s="21">
        <f>+C15</f>
        <v>54179.69890000019</v>
      </c>
      <c r="D18" s="22">
        <f>+C16</f>
        <v>3.634781168831587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3" t="s">
        <v>39</v>
      </c>
      <c r="B21" s="32" t="s">
        <v>37</v>
      </c>
      <c r="C21" s="33">
        <v>52500.43</v>
      </c>
      <c r="D21" s="29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37481.93</v>
      </c>
    </row>
    <row r="22" spans="1:17" ht="12.75">
      <c r="A22" s="34" t="s">
        <v>43</v>
      </c>
      <c r="B22" s="35" t="s">
        <v>37</v>
      </c>
      <c r="C22" s="34">
        <v>54179.69890000019</v>
      </c>
      <c r="D22" s="34">
        <v>0.0006</v>
      </c>
      <c r="E22">
        <f>+(C22-C$7)/C$8</f>
        <v>462.0025635798865</v>
      </c>
      <c r="F22">
        <f>ROUND(2*E22,0)/2</f>
        <v>462</v>
      </c>
      <c r="G22">
        <f>+C22-(C$7+F22*C$8)</f>
        <v>0.009318000193161424</v>
      </c>
      <c r="I22">
        <f>+G22</f>
        <v>0.009318000193161424</v>
      </c>
      <c r="O22">
        <f>+C$11+C$12*$F22</f>
        <v>0.009318000193161424</v>
      </c>
      <c r="Q22" s="2">
        <f>+C22-15018.5</f>
        <v>39161.19890000019</v>
      </c>
    </row>
    <row r="23" spans="3:4" ht="12.75">
      <c r="C23" s="10"/>
      <c r="D23" s="10"/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2022-11-20T04:02:12Z</dcterms:modified>
  <cp:category/>
  <cp:version/>
  <cp:contentType/>
  <cp:contentStatus/>
</cp:coreProperties>
</file>