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<sst xmlns="http://schemas.openxmlformats.org/spreadsheetml/2006/main" count="49" uniqueCount="46">
  <si>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</si>
  <si>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</si>
  <si>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</si>
  <si>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</si>
  <si>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</si>
  <si>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</si>
  <si>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</si>
  <si>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</si>
  <si>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</si>
  <si>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</si>
  <si>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</si>
  <si>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</si>
  <si>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</si>
  <si>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</si>
  <si>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</si>
  <si>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</si>
  <si>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</si>
  <si>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</si>
  <si>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</si>
  <si>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</si>
  <si>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</si>
  <si>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</si>
  <si>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</si>
  <si>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</si>
  <si>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</si>
  <si>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</si>
  <si>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</si>
  <si>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</si>
  <si>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</si>
  <si>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</si>
  <si>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</si>
  <si>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</si>
  <si>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</si>
  <si>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</si>
  <si>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</si>
  <si>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</si>
  <si>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</si>
  <si>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</si>
  <si>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V0451 Mon / GSC 0148-0058</t>
  </si>
  <si>
    <t>EB/DM</t>
  </si>
  <si>
    <t>OEJV 0094</t>
  </si>
  <si>
    <t>I</t>
  </si>
  <si>
    <t>OEJV</t>
  </si>
  <si>
    <t>Add cycle</t>
  </si>
  <si>
    <t>Old Cycle</t>
  </si>
  <si>
    <t>IBVS 5960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</si>
</sst>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V451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0.014</c:v>
                  </c:pt>
                  <c:pt idx="2">
                    <c:v>0.0017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0062633"/>
        <c:axId val="3692786"/>
      </c:scatterChart>
      <c:valAx>
        <c:axId val="60062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crossBetween val="midCat"/>
        <c:dispUnits/>
      </c:valAx>
      <c:valAx>
        <c:axId val="3692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3375"/>
          <c:w val="0.68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25</v>
      </c>
      <c r="B2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>
        <v>33706.339</v>
      </c>
      <c r="D4" s="9">
        <v>1.832084</v>
      </c>
    </row>
    <row r="6" ht="12.75">
      <c r="A6" s="5" t="s">
        <v>1</v>
      </c>
    </row>
    <row r="7" spans="1:3" ht="12.75">
      <c r="A7" t="s">
        <v>2</v>
      </c>
      <c r="C7">
        <f>+C4</f>
        <v>33706.339</v>
      </c>
    </row>
    <row r="8" spans="1:3" ht="12.75">
      <c r="A8" t="s">
        <v>3</v>
      </c>
      <c r="C8">
        <f>+D4</f>
        <v>1.832084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0.00021758741204864346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6.54233723185958E-06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43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59903.7257880787</v>
      </c>
    </row>
    <row r="15" spans="1:5" ht="12.75">
      <c r="A15" s="14" t="s">
        <v>18</v>
      </c>
      <c r="B15" s="12"/>
      <c r="C15" s="15">
        <f>(C7+C11)+(C8+C12)*INT(MAX(F21:F3533))</f>
        <v>55533.86593899319</v>
      </c>
      <c r="D15" s="16" t="s">
        <v>44</v>
      </c>
      <c r="E15" s="17">
        <f>ROUND(2*(E14-$C$7)/$C$8,0)/2+E13</f>
        <v>14300</v>
      </c>
    </row>
    <row r="16" spans="1:5" ht="12.75">
      <c r="A16" s="18" t="s">
        <v>4</v>
      </c>
      <c r="B16" s="12"/>
      <c r="C16" s="19">
        <f>+C8+C12</f>
        <v>1.832090542337232</v>
      </c>
      <c r="D16" s="16" t="s">
        <v>34</v>
      </c>
      <c r="E16" s="26">
        <f>ROUND(2*(E14-$C$15)/$C$16,0)/2+E13</f>
        <v>2386</v>
      </c>
    </row>
    <row r="17" spans="1:5" ht="13.5" thickBot="1">
      <c r="A17" s="16" t="s">
        <v>30</v>
      </c>
      <c r="B17" s="12"/>
      <c r="C17" s="12">
        <f>COUNT(C21:C2191)</f>
        <v>3</v>
      </c>
      <c r="D17" s="16" t="s">
        <v>35</v>
      </c>
      <c r="E17" s="20">
        <f>+$C$15+$C$16*E16-15018.5-$C$9/24</f>
        <v>44887.12980634317</v>
      </c>
    </row>
    <row r="18" spans="1:5" ht="14.25" thickBot="1" thickTop="1">
      <c r="A18" s="18" t="s">
        <v>5</v>
      </c>
      <c r="B18" s="12"/>
      <c r="C18" s="21">
        <f>+C15</f>
        <v>55533.86593899319</v>
      </c>
      <c r="D18" s="22">
        <f>+C16</f>
        <v>1.832090542337232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42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33706.339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0.00021758741204864346</v>
      </c>
      <c r="Q21" s="2">
        <f>+C21-15018.5</f>
        <v>18687.839</v>
      </c>
    </row>
    <row r="22" spans="1:17" ht="12.75">
      <c r="A22" s="29" t="s">
        <v>40</v>
      </c>
      <c r="B22" s="30" t="s">
        <v>41</v>
      </c>
      <c r="C22" s="29">
        <v>54535.38135</v>
      </c>
      <c r="D22" s="29">
        <v>0.014</v>
      </c>
      <c r="E22">
        <f>+(C22-C$7)/C$8</f>
        <v>11369.043313516195</v>
      </c>
      <c r="F22">
        <f>ROUND(2*E22,0)/2</f>
        <v>11369</v>
      </c>
      <c r="G22">
        <f>+C22-(C$7+F22*C$8)</f>
        <v>0.07935400000133086</v>
      </c>
      <c r="I22">
        <f>+G22</f>
        <v>0.07935400000133086</v>
      </c>
      <c r="O22">
        <f>+C$11+C$12*$F22</f>
        <v>0.07459741940106021</v>
      </c>
      <c r="Q22" s="2">
        <f>+C22-15018.5</f>
        <v>39516.88135</v>
      </c>
    </row>
    <row r="23" spans="1:17" ht="12.75">
      <c r="A23" s="31" t="s">
        <v>45</v>
      </c>
      <c r="B23" s="32" t="s">
        <v>41</v>
      </c>
      <c r="C23" s="33">
        <v>55533.8614</v>
      </c>
      <c r="D23" s="33">
        <v>0.0017</v>
      </c>
      <c r="E23">
        <f>+(C23-C$7)/C$8</f>
        <v>11914.04018593034</v>
      </c>
      <c r="F23">
        <f>ROUND(2*E23,0)/2</f>
        <v>11914</v>
      </c>
      <c r="G23">
        <f>+C23-(C$7+F23*C$8)</f>
        <v>0.07362400000420166</v>
      </c>
      <c r="I23">
        <f>+G23</f>
        <v>0.07362400000420166</v>
      </c>
      <c r="O23">
        <f>+C$11+C$12*$F23</f>
        <v>0.07816299319242367</v>
      </c>
      <c r="Q23" s="2">
        <f>+C23-15018.5</f>
        <v>40515.3614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2022-11-20T04:25:08Z</dcterms:modified>
  <cp:category/>
  <cp:version/>
  <cp:contentType/>
  <cp:contentStatus/>
</cp:coreProperties>
</file>