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<sst xmlns="http://schemas.openxmlformats.org/spreadsheetml/2006/main" count="52" uniqueCount="48">
  <si>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</si>
  <si>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</si>
  <si>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</si>
  <si>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</si>
  <si>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</si>
  <si>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</si>
  <si>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</si>
  <si>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</si>
  <si>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</si>
  <si>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</si>
  <si>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</si>
  <si>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</si>
  <si>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</si>
  <si>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</si>
  <si>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</si>
  <si>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</si>
  <si>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</si>
  <si>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</si>
  <si>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</si>
  <si>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</si>
  <si>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</si>
  <si>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</si>
  <si>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</si>
  <si>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</si>
  <si>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</si>
  <si>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</si>
  <si>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</si>
  <si>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</si>
  <si>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</si>
  <si>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</si>
  <si>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</si>
  <si>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</si>
  <si>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</si>
  <si>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</si>
  <si>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</si>
  <si>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</si>
  <si>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</si>
  <si>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</si>
  <si>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</si>
  <si>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</si>
  <si>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</si>
  <si>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</si>
  <si>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IBVS 5570</t>
  </si>
  <si>
    <t>EA</t>
  </si>
  <si>
    <t>Nelson</t>
  </si>
  <si>
    <t>Mon</t>
  </si>
  <si>
    <t>IBVS 6092</t>
  </si>
  <si>
    <t>V0907 Mon / GSC 0159-1018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</si>
</sst>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V0907 Mon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A!$R$21:$R$998</c:f>
              <c:numCache/>
            </c:numRef>
          </c:yVal>
          <c:smooth val="0"/>
        </c:ser>
        <c:axId val="65463370"/>
        <c:axId val="52299419"/>
      </c:scatterChart>
      <c:valAx>
        <c:axId val="65463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99419"/>
        <c:crosses val="autoZero"/>
        <c:crossBetween val="midCat"/>
        <c:dispUnits/>
      </c:valAx>
      <c:valAx>
        <c:axId val="52299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337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9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47</v>
      </c>
    </row>
    <row r="2" spans="1:4" ht="12.75">
      <c r="A2" t="s">
        <v>24</v>
      </c>
      <c r="B2" t="s">
        <v>43</v>
      </c>
      <c r="C2" s="3"/>
      <c r="D2" s="3" t="s">
        <v>45</v>
      </c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51549.733</v>
      </c>
      <c r="D7" s="30" t="s">
        <v>42</v>
      </c>
    </row>
    <row r="8" spans="1:4" ht="12.75">
      <c r="A8" t="s">
        <v>3</v>
      </c>
      <c r="C8" s="30">
        <v>1.41626</v>
      </c>
      <c r="D8" s="30" t="s">
        <v>42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INTERCEPT(INDIRECT($G$11):G991,INDIRECT($F$11):F991)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SLOPE(INDIRECT($G$11):G991,INDIRECT($F$11):F991)</f>
        <v>9.980485076311917E-07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59903.748004629626</v>
      </c>
    </row>
    <row r="15" spans="1:5" ht="12.75">
      <c r="A15" s="12" t="s">
        <v>17</v>
      </c>
      <c r="B15" s="10"/>
      <c r="C15" s="13">
        <f>(C7+C11)+(C8+C12)*INT(MAX(F21:F3532))</f>
        <v>56629.8612</v>
      </c>
      <c r="D15" s="14" t="s">
        <v>38</v>
      </c>
      <c r="E15" s="15">
        <f>ROUND(2*(E14-$C$7)/$C$8,0)/2+E13</f>
        <v>5899.5</v>
      </c>
    </row>
    <row r="16" spans="1:5" ht="12.75">
      <c r="A16" s="16" t="s">
        <v>4</v>
      </c>
      <c r="B16" s="10"/>
      <c r="C16" s="17">
        <f>+C8+C12</f>
        <v>1.4162609980485077</v>
      </c>
      <c r="D16" s="14" t="s">
        <v>39</v>
      </c>
      <c r="E16" s="24">
        <f>ROUND(2*(E14-$C$15)/$C$16,0)/2+E13</f>
        <v>2312.5</v>
      </c>
    </row>
    <row r="17" spans="1:5" ht="13.5" thickBot="1">
      <c r="A17" s="14" t="s">
        <v>29</v>
      </c>
      <c r="B17" s="10"/>
      <c r="C17" s="10">
        <f>COUNT(C21:C2190)</f>
        <v>2</v>
      </c>
      <c r="D17" s="14" t="s">
        <v>33</v>
      </c>
      <c r="E17" s="18">
        <f>+$C$15+$C$16*E16-15018.5-$C$9/24</f>
        <v>44886.86059132051</v>
      </c>
    </row>
    <row r="18" spans="1:5" ht="14.25" thickBot="1" thickTop="1">
      <c r="A18" s="16" t="s">
        <v>5</v>
      </c>
      <c r="B18" s="10"/>
      <c r="C18" s="19">
        <f>+C15</f>
        <v>56629.8612</v>
      </c>
      <c r="D18" s="20">
        <f>+C16</f>
        <v>1.4162609980485077</v>
      </c>
      <c r="E18" s="21" t="s">
        <v>34</v>
      </c>
    </row>
    <row r="19" spans="1:5" ht="13.5" thickTop="1">
      <c r="A19" s="25" t="s">
        <v>35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41</v>
      </c>
      <c r="I20" s="7" t="s">
        <v>44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7" ht="12.75">
      <c r="A21" s="30" t="s">
        <v>42</v>
      </c>
      <c r="C21" s="8">
        <v>51549.733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36531.233</v>
      </c>
    </row>
    <row r="22" spans="1:17" ht="12.75">
      <c r="A22" s="5" t="s">
        <v>46</v>
      </c>
      <c r="C22" s="8">
        <v>56629.8612</v>
      </c>
      <c r="D22" s="8">
        <v>0.0002</v>
      </c>
      <c r="E22">
        <f>+(C22-C$7)/C$8</f>
        <v>3587.0025277844456</v>
      </c>
      <c r="F22">
        <f>ROUND(2*E22,0)/2</f>
        <v>3587</v>
      </c>
      <c r="G22">
        <f>+C22-(C$7+F22*C$8)</f>
        <v>0.0035799999968730845</v>
      </c>
      <c r="I22">
        <f>+G22</f>
        <v>0.0035799999968730845</v>
      </c>
      <c r="O22">
        <f>+C$11+C$12*$F22</f>
        <v>0.0035799999968730845</v>
      </c>
      <c r="Q22" s="2">
        <f>+C22-15018.5</f>
        <v>41611.3612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2022-11-20T04:57:07Z</dcterms:modified>
  <cp:category/>
  <cp:version/>
  <cp:contentType/>
  <cp:contentStatus/>
</cp:coreProperties>
</file>