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<sst xmlns="http://schemas.openxmlformats.org/spreadsheetml/2006/main" count="58" uniqueCount="54">
  <si>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</si>
  <si>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</si>
  <si>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</si>
  <si>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</si>
  <si>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</si>
  <si>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</si>
  <si>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</si>
  <si>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</si>
  <si>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</si>
  <si>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</si>
  <si>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</si>
  <si>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</si>
  <si>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</si>
  <si>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</si>
  <si>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</si>
  <si>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</si>
  <si>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</si>
  <si>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</si>
  <si>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</si>
  <si>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</si>
  <si>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</si>
  <si>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</si>
  <si>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</si>
  <si>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</si>
  <si>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</si>
  <si>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</si>
  <si>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</si>
  <si>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</si>
  <si>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</si>
  <si>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</si>
  <si>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</si>
  <si>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</si>
  <si>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</si>
  <si>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</si>
  <si>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</si>
  <si>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</si>
  <si>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</si>
  <si>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</si>
  <si>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</si>
  <si>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</si>
  <si>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</si>
  <si>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</si>
  <si>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</si>
  <si>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G4827-2862</t>
  </si>
  <si>
    <t>GSC 4827-2862</t>
  </si>
  <si>
    <t>G4827-2862_Mon.xls</t>
  </si>
  <si>
    <t>EC</t>
  </si>
  <si>
    <t>Mon</t>
  </si>
  <si>
    <t>VSX</t>
  </si>
  <si>
    <t>IBVS 5992</t>
  </si>
  <si>
    <t>II</t>
  </si>
  <si>
    <t>IBVS 6029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</si>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</sst>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4827-2862 -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0.00030000000000000003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0681658"/>
        <c:axId val="51917195"/>
      </c:scatterChart>
      <c:valAx>
        <c:axId val="2068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crossBetween val="midCat"/>
        <c:dispUnits/>
      </c:valAx>
      <c:valAx>
        <c:axId val="5191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51869.04300000006</v>
      </c>
      <c r="D7" s="30" t="s">
        <v>48</v>
      </c>
    </row>
    <row r="8" spans="1:4" ht="12.75">
      <c r="A8" t="s">
        <v>3</v>
      </c>
      <c r="C8" s="8">
        <v>0.259483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0.023586464661650743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-1.071301517117075E-06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59903.75567384259</v>
      </c>
    </row>
    <row r="15" spans="1:5" ht="12.75">
      <c r="A15" s="12" t="s">
        <v>17</v>
      </c>
      <c r="B15" s="10"/>
      <c r="C15" s="13">
        <f>(C7+C11)+(C8+C12)*INT(MAX(F21:F3533))</f>
        <v>56273.77232612147</v>
      </c>
      <c r="D15" s="14" t="s">
        <v>39</v>
      </c>
      <c r="E15" s="15">
        <f>ROUND(2*(E14-$C$7)/$C$8,0)/2+E13</f>
        <v>30965.5</v>
      </c>
    </row>
    <row r="16" spans="1:5" ht="12.75">
      <c r="A16" s="16" t="s">
        <v>4</v>
      </c>
      <c r="B16" s="10"/>
      <c r="C16" s="17">
        <f>+C8+C12</f>
        <v>0.2594819286984829</v>
      </c>
      <c r="D16" s="14" t="s">
        <v>40</v>
      </c>
      <c r="E16" s="24">
        <f>ROUND(2*(E14-$C$15)/$C$16,0)/2+E13</f>
        <v>13990.5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44885.95008291093</v>
      </c>
    </row>
    <row r="18" spans="1:5" ht="14.25" thickBot="1" thickTop="1">
      <c r="A18" s="16" t="s">
        <v>5</v>
      </c>
      <c r="B18" s="10"/>
      <c r="C18" s="19">
        <f>+C15</f>
        <v>56273.77232612147</v>
      </c>
      <c r="D18" s="20">
        <f>+C16</f>
        <v>0.2594819286984829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0.013621936896305557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51869.04300000006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0.023586464661650743</v>
      </c>
      <c r="Q21" s="2">
        <f>+C21-15018.5</f>
        <v>36850.54300000006</v>
      </c>
      <c r="S21">
        <f>+(O21-G21)^2</f>
        <v>0.0005563213152352993</v>
      </c>
    </row>
    <row r="22" spans="1:19" ht="12.75">
      <c r="A22" s="33" t="s">
        <v>49</v>
      </c>
      <c r="B22" s="34" t="s">
        <v>50</v>
      </c>
      <c r="C22" s="33">
        <v>55607.682</v>
      </c>
      <c r="D22" s="33">
        <v>0.0004</v>
      </c>
      <c r="E22">
        <f>+(C22-C$7)/C$8</f>
        <v>14408.030583891574</v>
      </c>
      <c r="F22">
        <f>ROUND(2*E22,0)/2</f>
        <v>14408</v>
      </c>
      <c r="G22">
        <f>+C22-(C$7+F22*C$8)</f>
        <v>0.00793599993630778</v>
      </c>
      <c r="I22">
        <f>+G22</f>
        <v>0.00793599993630778</v>
      </c>
      <c r="O22">
        <f>+C$11+C$12*$F22</f>
        <v>0.008151152403027927</v>
      </c>
      <c r="Q22" s="2">
        <f>+C22-15018.5</f>
        <v>40589.182</v>
      </c>
      <c r="S22">
        <f>+(O22-G22)^2</f>
        <v>4.6290583935763794E-08</v>
      </c>
    </row>
    <row r="23" spans="1:19" ht="12.75">
      <c r="A23" s="35" t="s">
        <v>51</v>
      </c>
      <c r="B23" s="36" t="s">
        <v>50</v>
      </c>
      <c r="C23" s="35">
        <v>55976.666</v>
      </c>
      <c r="D23" s="35">
        <v>0.0002</v>
      </c>
      <c r="E23">
        <f>+(C23-C$7)/C$8</f>
        <v>15830.027400638708</v>
      </c>
      <c r="F23">
        <f>ROUND(2*E23,0)/2</f>
        <v>15830</v>
      </c>
      <c r="G23">
        <f>+C23-(C$7+F23*C$8)</f>
        <v>0.007109999933163635</v>
      </c>
      <c r="I23">
        <f>+G23</f>
        <v>0.007109999933163635</v>
      </c>
      <c r="O23">
        <f>+C$11+C$12*$F23</f>
        <v>0.006627761645687447</v>
      </c>
      <c r="Q23" s="2">
        <f>+C23-15018.5</f>
        <v>40958.166</v>
      </c>
      <c r="S23">
        <f>+(O23-G23)^2</f>
        <v>2.3255376590796664E-07</v>
      </c>
    </row>
    <row r="24" spans="1:19" ht="12.75">
      <c r="A24" s="37" t="s">
        <v>52</v>
      </c>
      <c r="B24" s="38" t="s">
        <v>53</v>
      </c>
      <c r="C24" s="39">
        <v>56273.9018</v>
      </c>
      <c r="D24" s="39">
        <v>0.00030000000000000003</v>
      </c>
      <c r="E24">
        <f>+(C24-C$7)/C$8</f>
        <v>16975.51978356939</v>
      </c>
      <c r="F24">
        <f>ROUND(2*E24,0)/2</f>
        <v>16975.5</v>
      </c>
      <c r="G24">
        <f>+C24-(C$7+F24*C$8)</f>
        <v>0.005133499937073793</v>
      </c>
      <c r="I24">
        <f>+G24</f>
        <v>0.005133499937073793</v>
      </c>
      <c r="O24">
        <f>+C$11+C$12*$F24</f>
        <v>0.0054005857578298365</v>
      </c>
      <c r="Q24" s="2">
        <f>+C24-15018.5</f>
        <v>41255.4018</v>
      </c>
      <c r="S24">
        <f>+(O24-G24)^2</f>
        <v>7.133483564892926E-08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2022-11-20T05:08:10Z</dcterms:modified>
  <cp:category/>
  <cp:version/>
  <cp:contentType/>
  <cp:contentStatus/>
</cp:coreProperties>
</file>