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796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<sst xmlns="http://schemas.openxmlformats.org/spreadsheetml/2006/main" count="45" uniqueCount="44">
  <si>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</si>
  <si>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</si>
  <si>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</si>
  <si>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</si>
  <si>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</si>
  <si>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</si>
  <si>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</si>
  <si>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</si>
  <si>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</si>
  <si>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</si>
  <si>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</si>
  <si>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</si>
  <si>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</si>
  <si>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</si>
  <si>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</si>
  <si>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</si>
  <si>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</si>
  <si>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</si>
  <si>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</si>
  <si>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</si>
  <si>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</si>
  <si>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</si>
  <si>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</si>
  <si>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</si>
  <si>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</si>
  <si>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</si>
  <si>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</si>
  <si>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</si>
  <si>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</si>
  <si>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</si>
  <si>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</si>
  <si>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</si>
  <si>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</si>
  <si>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</si>
  <si>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</si>
  <si>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</si>
  <si>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</si>
  <si>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</si>
  <si>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</si>
  <si>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</si>
  <si>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</si>
  <si>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GK Nor / GSC 8708-0412               </t>
  </si>
  <si>
    <t xml:space="preserve">EA/SD     </t>
  </si>
  <si>
    <t>IBVS 5809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</si>
</sst>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 Nor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61726704"/>
        <c:axId val="18669425"/>
      </c:scatterChart>
      <c:valAx>
        <c:axId val="6172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9425"/>
        <c:crosses val="autoZero"/>
        <c:crossBetween val="midCat"/>
        <c:dispUnits/>
      </c:valAx>
      <c:valAx>
        <c:axId val="1866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52503.2264</v>
      </c>
      <c r="G1" s="3">
        <v>6.5400053</v>
      </c>
      <c r="H1" s="3" t="s">
        <v>42</v>
      </c>
    </row>
    <row r="2" spans="1:4" ht="12.75">
      <c r="A2" t="s">
        <v>23</v>
      </c>
      <c r="B2" t="str">
        <f>H1</f>
        <v>EA/SD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52503.2264</v>
      </c>
      <c r="D4" s="9">
        <f>G1</f>
        <v>6.5400053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52503.2264</v>
      </c>
    </row>
    <row r="8" spans="1:4" ht="12.75">
      <c r="A8" t="s">
        <v>2</v>
      </c>
      <c r="C8">
        <f>D4</f>
        <v>6.5400053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-0.00018340218978990074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53399.182</v>
      </c>
      <c r="D15" s="16" t="s">
        <v>32</v>
      </c>
      <c r="E15" s="17">
        <f ca="1">TODAY()+15018.5-B9/24</f>
        <v>59904.5</v>
      </c>
    </row>
    <row r="16" spans="1:5" ht="12.75">
      <c r="A16" s="18" t="s">
        <v>3</v>
      </c>
      <c r="B16" s="12"/>
      <c r="C16" s="19">
        <f>+C8+C12</f>
        <v>6.53982189781021</v>
      </c>
      <c r="D16" s="16" t="s">
        <v>33</v>
      </c>
      <c r="E16" s="17">
        <f>ROUND(2*(E15-C15)/C16,0)/2+1</f>
        <v>995.5</v>
      </c>
    </row>
    <row r="17" spans="1:5" ht="13.5" thickBot="1">
      <c r="A17" s="16" t="s">
        <v>29</v>
      </c>
      <c r="B17" s="12"/>
      <c r="C17" s="12">
        <f>COUNT(C21:C2174)</f>
        <v>2</v>
      </c>
      <c r="D17" s="16" t="s">
        <v>34</v>
      </c>
      <c r="E17" s="20">
        <f>+C15+C16*E16-15018.5-C9/24</f>
        <v>44891.4705326034</v>
      </c>
    </row>
    <row r="18" spans="1:5" ht="14.25" thickBot="1" thickTop="1">
      <c r="A18" s="18" t="s">
        <v>4</v>
      </c>
      <c r="B18" s="12"/>
      <c r="C18" s="21">
        <f>+C15</f>
        <v>53399.182</v>
      </c>
      <c r="D18" s="22">
        <f>+C16</f>
        <v>6.53982189781021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52503.2264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37484.7264</v>
      </c>
    </row>
    <row r="22" spans="1:17" ht="12.75">
      <c r="A22" s="34" t="s">
        <v>43</v>
      </c>
      <c r="B22" s="35"/>
      <c r="C22" s="34">
        <v>53399.182</v>
      </c>
      <c r="D22" s="34">
        <v>0.002</v>
      </c>
      <c r="E22">
        <f>+(C22-C$7)/C$8</f>
        <v>136.99615809179866</v>
      </c>
      <c r="F22">
        <f>ROUND(2*E22,0)/2</f>
        <v>137</v>
      </c>
      <c r="G22">
        <f>+C22-(C$7+F22*C$8)</f>
        <v>-0.0251261000012164</v>
      </c>
      <c r="I22">
        <f>+G22</f>
        <v>-0.0251261000012164</v>
      </c>
      <c r="O22">
        <f>+C$11+C$12*$F22</f>
        <v>-0.0251261000012164</v>
      </c>
      <c r="Q22" s="2">
        <f>+C22-15018.5</f>
        <v>38380.682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2022-11-21T03:54:03Z</dcterms:modified>
  <cp:category/>
  <cp:version/>
  <cp:contentType/>
  <cp:contentStatus/>
</cp:coreProperties>
</file>