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<sst xmlns="http://schemas.openxmlformats.org/spreadsheetml/2006/main" count="53" uniqueCount="47">
  <si>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</si>
  <si>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</si>
  <si>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</si>
  <si>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</si>
  <si>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</si>
  <si>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</si>
  <si>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</si>
  <si>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</si>
  <si>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</si>
  <si>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</si>
  <si>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</si>
  <si>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</si>
  <si>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</si>
  <si>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</si>
  <si>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</si>
  <si>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</si>
  <si>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</si>
  <si>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</si>
  <si>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</si>
  <si>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</si>
  <si>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</si>
  <si>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</si>
  <si>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</si>
  <si>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</si>
  <si>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</si>
  <si>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</si>
  <si>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</si>
  <si>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</si>
  <si>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</si>
  <si>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</si>
  <si>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</si>
  <si>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</si>
  <si>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</si>
  <si>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</si>
  <si>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</si>
  <si>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</si>
  <si>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</si>
  <si>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</si>
  <si>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</si>
  <si>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</si>
  <si>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</si>
  <si>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</si>
  <si>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GV Nor / GSC 8711-0192</t>
  </si>
  <si>
    <t>EA/SD</t>
  </si>
  <si>
    <t>Kreiner</t>
  </si>
  <si>
    <t>IBVS 6093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</si>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</sst>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 Nor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1394412"/>
        <c:axId val="15678797"/>
      </c:scatterChart>
      <c:valAx>
        <c:axId val="61394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8797"/>
        <c:crosses val="autoZero"/>
        <c:crossBetween val="midCat"/>
        <c:dispUnits/>
      </c:valAx>
      <c:valAx>
        <c:axId val="15678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44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675"/>
          <c:y val="0.93375"/>
          <c:w val="0.779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23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25560.147</v>
      </c>
      <c r="D7" s="30" t="s">
        <v>41</v>
      </c>
    </row>
    <row r="8" spans="1:4" ht="12.75">
      <c r="A8" t="s">
        <v>3</v>
      </c>
      <c r="C8" s="8">
        <v>2.9718631</v>
      </c>
      <c r="D8" s="30" t="s">
        <v>41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-0.12631622328222392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-0.00013960805545387768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59904.70455787037</v>
      </c>
    </row>
    <row r="15" spans="1:5" ht="12.75">
      <c r="A15" s="12" t="s">
        <v>17</v>
      </c>
      <c r="B15" s="10"/>
      <c r="C15" s="13">
        <f>(C7+C11)+(C8+C12)*INT(MAX(F21:F3533))</f>
        <v>56465.945</v>
      </c>
      <c r="D15" s="14" t="s">
        <v>38</v>
      </c>
      <c r="E15" s="15">
        <f>ROUND(2*(E14-$C$7)/$C$8,0)/2+E13</f>
        <v>11557.5</v>
      </c>
    </row>
    <row r="16" spans="1:5" ht="12.75">
      <c r="A16" s="16" t="s">
        <v>4</v>
      </c>
      <c r="B16" s="10"/>
      <c r="C16" s="17">
        <f>+C8+C12</f>
        <v>2.9717234919445463</v>
      </c>
      <c r="D16" s="14" t="s">
        <v>39</v>
      </c>
      <c r="E16" s="24">
        <f>ROUND(2*(E14-$C$15)/$C$16,0)/2+E13</f>
        <v>1158</v>
      </c>
    </row>
    <row r="17" spans="1:5" ht="13.5" thickBot="1">
      <c r="A17" s="14" t="s">
        <v>29</v>
      </c>
      <c r="B17" s="10"/>
      <c r="C17" s="10">
        <f>COUNT(C21:C2191)</f>
        <v>3</v>
      </c>
      <c r="D17" s="14" t="s">
        <v>33</v>
      </c>
      <c r="E17" s="18">
        <f>+$C$15+$C$16*E16-15018.5-$C$9/24</f>
        <v>44889.09663700512</v>
      </c>
    </row>
    <row r="18" spans="1:5" ht="14.25" thickBot="1" thickTop="1">
      <c r="A18" s="16" t="s">
        <v>5</v>
      </c>
      <c r="B18" s="10"/>
      <c r="C18" s="19">
        <f>+C15</f>
        <v>56465.945</v>
      </c>
      <c r="D18" s="20">
        <f>+C16</f>
        <v>2.9717234919445463</v>
      </c>
      <c r="E18" s="21" t="s">
        <v>34</v>
      </c>
    </row>
    <row r="19" spans="1:5" ht="13.5" thickTop="1">
      <c r="A19" s="25" t="s">
        <v>35</v>
      </c>
      <c r="E19" s="26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44</v>
      </c>
      <c r="J20" s="7" t="s">
        <v>28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36</v>
      </c>
    </row>
    <row r="21" spans="1:17" ht="12.75">
      <c r="A21" t="s">
        <v>41</v>
      </c>
      <c r="C21" s="8">
        <f>C$7</f>
        <v>25560.147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-0.12631622328222392</v>
      </c>
      <c r="Q21" s="2">
        <f>+C21-15018.5</f>
        <v>10541.647</v>
      </c>
    </row>
    <row r="22" spans="1:17" ht="12.75">
      <c r="A22" s="31" t="s">
        <v>44</v>
      </c>
      <c r="C22" s="8">
        <v>52500.18</v>
      </c>
      <c r="D22" s="8"/>
      <c r="E22">
        <f>+(C22-C$7)/C$8</f>
        <v>9065.03162948522</v>
      </c>
      <c r="F22">
        <f>ROUND(2*E22,0)/2+0.5</f>
        <v>9065.5</v>
      </c>
      <c r="G22">
        <f>+C22-(C$7+F22*C$8)</f>
        <v>-1.391933049999352</v>
      </c>
      <c r="I22">
        <f>+G22</f>
        <v>-1.391933049999352</v>
      </c>
      <c r="O22">
        <f>+C$11+C$12*$F22</f>
        <v>-1.391933049999352</v>
      </c>
      <c r="Q22" s="2">
        <f>+C22-15018.5</f>
        <v>37481.68</v>
      </c>
    </row>
    <row r="23" spans="1:17" ht="12.75">
      <c r="A23" s="32" t="s">
        <v>45</v>
      </c>
      <c r="B23" s="33" t="s">
        <v>46</v>
      </c>
      <c r="C23" s="32">
        <v>56465.945</v>
      </c>
      <c r="D23" s="32">
        <v>0.0002</v>
      </c>
      <c r="E23">
        <f>+(C23-C$7)/C$8</f>
        <v>10399.468939198443</v>
      </c>
      <c r="F23">
        <f>ROUND(2*E23,0)/2+0.5</f>
        <v>10400</v>
      </c>
      <c r="G23">
        <f>+C23-(C$7+F23*C$8)</f>
        <v>-1.5782400000025518</v>
      </c>
      <c r="J23">
        <f>+G23</f>
        <v>-1.5782400000025518</v>
      </c>
      <c r="O23">
        <f>+C$11+C$12*$F23</f>
        <v>-1.5782400000025518</v>
      </c>
      <c r="Q23" s="2">
        <f>+C23-15018.5</f>
        <v>41447.445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2022-11-21T03:54:33Z</dcterms:modified>
  <cp:category/>
  <cp:version/>
  <cp:contentType/>
  <cp:contentStatus/>
</cp:coreProperties>
</file>