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62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<sst xmlns="http://schemas.openxmlformats.org/spreadsheetml/2006/main" count="1425" uniqueCount="589">
  <si>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</si>
  <si>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</si>
  <si>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</si>
  <si>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</si>
  <si>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</si>
  <si>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</si>
  <si>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</si>
  <si>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</si>
  <si>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</si>
  <si>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</si>
  <si>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</si>
  <si>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</si>
  <si>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</si>
  <si>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</si>
  <si>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</si>
  <si>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</si>
  <si>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</si>
  <si>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</si>
  <si>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</si>
  <si>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</si>
  <si>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</si>
  <si>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</si>
  <si>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</si>
  <si>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</si>
  <si>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</si>
  <si>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</si>
  <si>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</si>
  <si>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</si>
  <si>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</si>
  <si>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Bull...24</t>
  </si>
  <si>
    <t>B</t>
  </si>
  <si>
    <t>BBSAG Bull.23</t>
  </si>
  <si>
    <t>Germann R</t>
  </si>
  <si>
    <t>BBSAG Bull.49</t>
  </si>
  <si>
    <t>Brown A</t>
  </si>
  <si>
    <t>BBSAG Bull.51</t>
  </si>
  <si>
    <t>BBSAG Bull.55</t>
  </si>
  <si>
    <t>BBSAG Bull.56</t>
  </si>
  <si>
    <t>Boistel G</t>
  </si>
  <si>
    <t>BBSAG Bull.68</t>
  </si>
  <si>
    <t>BBSAG Bull.77</t>
  </si>
  <si>
    <t>BBSAG Bull.78</t>
  </si>
  <si>
    <t>phe</t>
  </si>
  <si>
    <t>V</t>
  </si>
  <si>
    <t>IBVS 3408</t>
  </si>
  <si>
    <t>K</t>
  </si>
  <si>
    <t>BBSAG Bull.96</t>
  </si>
  <si>
    <t>BAAVSS 91,16</t>
  </si>
  <si>
    <t>Blaettler E</t>
  </si>
  <si>
    <t>BBSAG Bull.99</t>
  </si>
  <si>
    <t>IBVS 4380</t>
  </si>
  <si>
    <t>II</t>
  </si>
  <si>
    <t>EA/DM</t>
  </si>
  <si>
    <t>IBVS 0456</t>
  </si>
  <si>
    <t>IBVS 0951</t>
  </si>
  <si>
    <t>IBVS 0530</t>
  </si>
  <si>
    <t>IBVS 0937</t>
  </si>
  <si>
    <t>IBVS 1053</t>
  </si>
  <si>
    <t/>
  </si>
  <si>
    <t>I</t>
  </si>
  <si>
    <t>IBVS 5595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</si>
  <si>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</si>
  <si>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</si>
  <si>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</si>
  <si>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</si>
  <si>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</si>
  <si>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</si>
  <si>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</si>
  <si>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5745</t>
  </si>
  <si>
    <t>IBVS 5801</t>
  </si>
  <si>
    <t>Start of linear fit &gt;&gt;&gt;&gt;&gt;&gt;&gt;&gt;&gt;&gt;&gt;&gt;&gt;&gt;&gt;&gt;&gt;&gt;&gt;&gt;&gt;</t>
  </si>
  <si>
    <t>OEJV 0074</t>
  </si>
  <si>
    <t>OEJV 0107</t>
  </si>
  <si>
    <t>1964AJ.....69..316F</t>
  </si>
  <si>
    <t>?</t>
  </si>
  <si>
    <t>Add cycle</t>
  </si>
  <si>
    <t>Old Cycle</t>
  </si>
  <si>
    <t>IBVS 6007</t>
  </si>
  <si>
    <t>JAVSO..40....1</t>
  </si>
  <si>
    <t>2012JAV0SO..40..975</t>
  </si>
  <si>
    <t>IBVS 6084</t>
  </si>
  <si>
    <t>OEJV 0160</t>
  </si>
  <si>
    <t>V0451 Oph / GSC 01027-01355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</si>
  <si>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</si>
  <si>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</si>
  <si>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</si>
  <si>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</si>
  <si>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</si>
  <si>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</si>
  <si>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</si>
  <si>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</si>
  <si>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</si>
  <si>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vis</t>
  </si>
  <si>
    <t> -0.003 </t>
  </si>
  <si>
    <t>F </t>
  </si>
  <si>
    <t> Koch &amp; Koch </t>
  </si>
  <si>
    <t> AJ 67.462 </t>
  </si>
  <si>
    <t>2421842.598 </t>
  </si>
  <si>
    <t> 06.09.1918 02:21 </t>
  </si>
  <si>
    <t> 0.005 </t>
  </si>
  <si>
    <t> S.Gaposchkin </t>
  </si>
  <si>
    <t> HA 113.75 </t>
  </si>
  <si>
    <t>2425504.377 </t>
  </si>
  <si>
    <t> 14.09.1928 21:02 </t>
  </si>
  <si>
    <t> 0.058 </t>
  </si>
  <si>
    <t>P </t>
  </si>
  <si>
    <t> C.Hoffmeister </t>
  </si>
  <si>
    <t> AN 255.413 </t>
  </si>
  <si>
    <t>2425686.587 </t>
  </si>
  <si>
    <t> 16.03.1929 02:05 </t>
  </si>
  <si>
    <t> -0.049 </t>
  </si>
  <si>
    <t>2425851.388 </t>
  </si>
  <si>
    <t> 27.08.1929 21:18 </t>
  </si>
  <si>
    <t> 0.007 </t>
  </si>
  <si>
    <t>2425862.390 </t>
  </si>
  <si>
    <t> 07.09.1929 21:21 </t>
  </si>
  <si>
    <t> 0.026 </t>
  </si>
  <si>
    <t>2426599.331 </t>
  </si>
  <si>
    <t> 14.09.1931 19:56 </t>
  </si>
  <si>
    <t> 0.009 </t>
  </si>
  <si>
    <t>2426621.264 </t>
  </si>
  <si>
    <t> 06.10.1931 18:20 </t>
  </si>
  <si>
    <t> -0.024 </t>
  </si>
  <si>
    <t>2426825.498 </t>
  </si>
  <si>
    <t> 27.04.1932 23:57 </t>
  </si>
  <si>
    <t> -0.073 </t>
  </si>
  <si>
    <t>2426924.419 </t>
  </si>
  <si>
    <t> 04.08.1932 22:03 </t>
  </si>
  <si>
    <t> 0.001 </t>
  </si>
  <si>
    <t>2426946.367 </t>
  </si>
  <si>
    <t> 26.08.1932 20:48 </t>
  </si>
  <si>
    <t> -0.017 </t>
  </si>
  <si>
    <t>2427606.476 </t>
  </si>
  <si>
    <t> 17.06.1934 23:25 </t>
  </si>
  <si>
    <t> 0.015 </t>
  </si>
  <si>
    <t>2427628.445 </t>
  </si>
  <si>
    <t> 09.07.1934 22:40 </t>
  </si>
  <si>
    <t> 0.018 </t>
  </si>
  <si>
    <t>2427683.347 </t>
  </si>
  <si>
    <t> 02.09.1934 20:19 </t>
  </si>
  <si>
    <t>2427694.342 </t>
  </si>
  <si>
    <t> 13.09.1934 20:12 </t>
  </si>
  <si>
    <t> 0.017 </t>
  </si>
  <si>
    <t>2428366.489 </t>
  </si>
  <si>
    <t> 16.07.1936 23:44 </t>
  </si>
  <si>
    <t>V </t>
  </si>
  <si>
    <t> F.Lause </t>
  </si>
  <si>
    <t> AN 266.22 </t>
  </si>
  <si>
    <t>2428377.475 </t>
  </si>
  <si>
    <t> 27.07.1936 23:24 </t>
  </si>
  <si>
    <t> 0.008 </t>
  </si>
  <si>
    <t>2428387.320 </t>
  </si>
  <si>
    <t> 06.08.1936 19:40 </t>
  </si>
  <si>
    <t> -0.031 </t>
  </si>
  <si>
    <t>2428399.432 </t>
  </si>
  <si>
    <t> 18.08.1936 22:22 </t>
  </si>
  <si>
    <t> -0.001 </t>
  </si>
  <si>
    <t>2428422.487 </t>
  </si>
  <si>
    <t> 10.09.1936 23:41 </t>
  </si>
  <si>
    <t> -0.010 </t>
  </si>
  <si>
    <t>2428454.360 </t>
  </si>
  <si>
    <t> 12.10.1936 20:38 </t>
  </si>
  <si>
    <t> 0.013 </t>
  </si>
  <si>
    <t>2428455.408 </t>
  </si>
  <si>
    <t> 13.10.1936 21:47 </t>
  </si>
  <si>
    <t> -0.038 </t>
  </si>
  <si>
    <t>2428465.311 </t>
  </si>
  <si>
    <t> 23.10.1936 19:27 </t>
  </si>
  <si>
    <t> -0.019 </t>
  </si>
  <si>
    <t>2428476.340 </t>
  </si>
  <si>
    <t> 03.11.1936 20:09 </t>
  </si>
  <si>
    <t> 0.027 </t>
  </si>
  <si>
    <t>2428498.260 </t>
  </si>
  <si>
    <t> 25.11.1936 18:14 </t>
  </si>
  <si>
    <t>2428614.719 </t>
  </si>
  <si>
    <t> 22.03.1937 05:15 </t>
  </si>
  <si>
    <t> 0.020 </t>
  </si>
  <si>
    <t>2428689.379 </t>
  </si>
  <si>
    <t> 04.06.1937 21:05 </t>
  </si>
  <si>
    <t> -0.004 </t>
  </si>
  <si>
    <t>2428690.479 </t>
  </si>
  <si>
    <t> 05.06.1937 23:29 </t>
  </si>
  <si>
    <t>2428757.476 </t>
  </si>
  <si>
    <t> 11.08.1937 23:25 </t>
  </si>
  <si>
    <t> -0.002 </t>
  </si>
  <si>
    <t>2428778.338 </t>
  </si>
  <si>
    <t> 01.09.1937 20:06 </t>
  </si>
  <si>
    <t> -0.007 </t>
  </si>
  <si>
    <t>2428779.440 </t>
  </si>
  <si>
    <t> 02.09.1937 22:33 </t>
  </si>
  <si>
    <t>2428780.514 </t>
  </si>
  <si>
    <t> 04.09.1937 00:20 </t>
  </si>
  <si>
    <t> -0.028 </t>
  </si>
  <si>
    <t>2428790.416 </t>
  </si>
  <si>
    <t> 13.09.1937 21:59 </t>
  </si>
  <si>
    <t> -0.011 </t>
  </si>
  <si>
    <t>2428802.488 </t>
  </si>
  <si>
    <t> 25.09.1937 23:42 </t>
  </si>
  <si>
    <t> -0.020 </t>
  </si>
  <si>
    <t>2428833.257 </t>
  </si>
  <si>
    <t> 26.10.1937 18:10 </t>
  </si>
  <si>
    <t>2428834.343 </t>
  </si>
  <si>
    <t> 27.10.1937 20:13 </t>
  </si>
  <si>
    <t> -0.016 </t>
  </si>
  <si>
    <t>2428844.224 </t>
  </si>
  <si>
    <t> 06.11.1937 17:22 </t>
  </si>
  <si>
    <t>2428845.325 </t>
  </si>
  <si>
    <t> 07.11.1937 19:48 </t>
  </si>
  <si>
    <t>2428866.201 </t>
  </si>
  <si>
    <t> 28.11.1937 16:49 </t>
  </si>
  <si>
    <t> -0.008 </t>
  </si>
  <si>
    <t> AN 266.23 </t>
  </si>
  <si>
    <t>2428867.283 </t>
  </si>
  <si>
    <t> 29.11.1937 18:47 </t>
  </si>
  <si>
    <t> -0.025 </t>
  </si>
  <si>
    <t>2434165.4975 </t>
  </si>
  <si>
    <t> 01.06.1952 23:56 </t>
  </si>
  <si>
    <t> 0.0000 </t>
  </si>
  <si>
    <t>E </t>
  </si>
  <si>
    <t> A.Colacevich </t>
  </si>
  <si>
    <t> AAP 167.290 </t>
  </si>
  <si>
    <t>2434166.5789 </t>
  </si>
  <si>
    <t> 03.06.1952 01:53 </t>
  </si>
  <si>
    <t> -0.0168 </t>
  </si>
  <si>
    <t> MSAI 24.130 </t>
  </si>
  <si>
    <t>2434211.639 </t>
  </si>
  <si>
    <t> 18.07.1952 03:20 </t>
  </si>
  <si>
    <t> J.Ashbrook </t>
  </si>
  <si>
    <t> AJ 57.259 </t>
  </si>
  <si>
    <t>2434243.4599 </t>
  </si>
  <si>
    <t> 18.08.1952 23:02 </t>
  </si>
  <si>
    <t> -0.0167 </t>
  </si>
  <si>
    <t>2434244.575 </t>
  </si>
  <si>
    <t> 20.08.1952 01:48 </t>
  </si>
  <si>
    <t> 0.000 </t>
  </si>
  <si>
    <t>2434253.3614 </t>
  </si>
  <si>
    <t> 28.08.1952 20:40 </t>
  </si>
  <si>
    <t> 0.0001 </t>
  </si>
  <si>
    <t>2434493.873 </t>
  </si>
  <si>
    <t> 26.04.1953 08:57 </t>
  </si>
  <si>
    <t> W.S.Fitch </t>
  </si>
  <si>
    <t> AJ 69.316 </t>
  </si>
  <si>
    <t>2434873.90 </t>
  </si>
  <si>
    <t> 11.05.1954 09:36 </t>
  </si>
  <si>
    <t> 0.00 </t>
  </si>
  <si>
    <t>2437493.348 </t>
  </si>
  <si>
    <t> 12.07.1961 20:21 </t>
  </si>
  <si>
    <t> M.E.Kiperman </t>
  </si>
  <si>
    <t> PZ 15.219 </t>
  </si>
  <si>
    <t>2437494.418 </t>
  </si>
  <si>
    <t> 13.07.1961 22:01 </t>
  </si>
  <si>
    <t> -0.021 </t>
  </si>
  <si>
    <t>2437907.396 </t>
  </si>
  <si>
    <t> 30.08.1962 21:30 </t>
  </si>
  <si>
    <t> P.Ahnert </t>
  </si>
  <si>
    <t> MVS 720 </t>
  </si>
  <si>
    <t>2438286.311 </t>
  </si>
  <si>
    <t> 13.09.1963 19:27 </t>
  </si>
  <si>
    <t> S.S.Vikhristjuk </t>
  </si>
  <si>
    <t>2438589.451 </t>
  </si>
  <si>
    <t> 12.07.1964 22:49 </t>
  </si>
  <si>
    <t> K.Carbol </t>
  </si>
  <si>
    <t> BRNO 6 </t>
  </si>
  <si>
    <t>2440410.4204 </t>
  </si>
  <si>
    <t> 07.07.1969 22:05 </t>
  </si>
  <si>
    <t> C.Ibanoglu </t>
  </si>
  <si>
    <t>IBVS 456 </t>
  </si>
  <si>
    <t>2440422.4890 </t>
  </si>
  <si>
    <t> 19.07.1969 23:44 </t>
  </si>
  <si>
    <t> -0.0126 </t>
  </si>
  <si>
    <t> P.Battistini </t>
  </si>
  <si>
    <t>IBVS 951 </t>
  </si>
  <si>
    <t>2440477.405 </t>
  </si>
  <si>
    <t> 12.09.1969 21:43 </t>
  </si>
  <si>
    <t> -0.012 </t>
  </si>
  <si>
    <t> M.Meier </t>
  </si>
  <si>
    <t>2440713.553 </t>
  </si>
  <si>
    <t> 07.05.1970 01:16 </t>
  </si>
  <si>
    <t> 0.002 </t>
  </si>
  <si>
    <t> R.Diethelm </t>
  </si>
  <si>
    <t> ORI 119 </t>
  </si>
  <si>
    <t>2440812.398 </t>
  </si>
  <si>
    <t> 13.08.1970 21:33 </t>
  </si>
  <si>
    <t> H.Herrmann </t>
  </si>
  <si>
    <t>IBVS 530 </t>
  </si>
  <si>
    <t>2441527.3776 </t>
  </si>
  <si>
    <t> 28.07.1972 21:03 </t>
  </si>
  <si>
    <t> -0.0119 </t>
  </si>
  <si>
    <t> R.Akinci </t>
  </si>
  <si>
    <t>IBVS 937 </t>
  </si>
  <si>
    <t>2441539.470 </t>
  </si>
  <si>
    <t> 09.08.1972 23:16 </t>
  </si>
  <si>
    <t> P.R.Clayton </t>
  </si>
  <si>
    <t> JBAA 83.454 </t>
  </si>
  <si>
    <t>2441539.502 </t>
  </si>
  <si>
    <t> 10.08.1972 00:02 </t>
  </si>
  <si>
    <t> 0.031 </t>
  </si>
  <si>
    <t> M.J.Currie </t>
  </si>
  <si>
    <t>2441540.556 </t>
  </si>
  <si>
    <t> 11.08.1972 01:20 </t>
  </si>
  <si>
    <t> -0.013 </t>
  </si>
  <si>
    <t> T.T.Gough </t>
  </si>
  <si>
    <t>2441561.473 </t>
  </si>
  <si>
    <t> 31.08.1972 23:21 </t>
  </si>
  <si>
    <t> 0.036 </t>
  </si>
  <si>
    <t>2441952.428 </t>
  </si>
  <si>
    <t> 26.09.1973 22:16 </t>
  </si>
  <si>
    <t> A.Brown </t>
  </si>
  <si>
    <t> JBAA 85.446 </t>
  </si>
  <si>
    <t>2442235.7911 </t>
  </si>
  <si>
    <t> 07.07.1974 06:59 </t>
  </si>
  <si>
    <t> -0.0006 </t>
  </si>
  <si>
    <t> C.Scarfe </t>
  </si>
  <si>
    <t>2442286.3136 </t>
  </si>
  <si>
    <t> 26.08.1974 19:31 </t>
  </si>
  <si>
    <t>IBVS 1053 </t>
  </si>
  <si>
    <t>2442593.8373 </t>
  </si>
  <si>
    <t> 30.06.1975 08:05 </t>
  </si>
  <si>
    <t> 0.0004 </t>
  </si>
  <si>
    <t> Barlow </t>
  </si>
  <si>
    <t>2442633.375 </t>
  </si>
  <si>
    <t> 08.08.1975 21:00 </t>
  </si>
  <si>
    <t> BBS 23 </t>
  </si>
  <si>
    <t>2442637.7683 </t>
  </si>
  <si>
    <t> 13.08.1975 06:26 </t>
  </si>
  <si>
    <t> -0.0005 </t>
  </si>
  <si>
    <t>2442958.508 </t>
  </si>
  <si>
    <t> 29.06.1976 00:11 </t>
  </si>
  <si>
    <t> T.Brelstaff </t>
  </si>
  <si>
    <t> VSSC 58.18 </t>
  </si>
  <si>
    <t>2442981.541 </t>
  </si>
  <si>
    <t> 22.07.1976 00:59 </t>
  </si>
  <si>
    <t>2442984.8313 </t>
  </si>
  <si>
    <t> 25.07.1976 07:57 </t>
  </si>
  <si>
    <t> 0.0003 </t>
  </si>
  <si>
    <t>2443275.8711 </t>
  </si>
  <si>
    <t> 12.05.1977 08:54 </t>
  </si>
  <si>
    <t> -0.0089 </t>
  </si>
  <si>
    <t> Naqvi &amp; Bergbusch </t>
  </si>
  <si>
    <t>2443338.481 </t>
  </si>
  <si>
    <t> 13.07.1977 23:32 </t>
  </si>
  <si>
    <t> T.Juhasz </t>
  </si>
  <si>
    <t> ALGL 36 </t>
  </si>
  <si>
    <t>2443338.484 </t>
  </si>
  <si>
    <t> 13.07.1977 23:36 </t>
  </si>
  <si>
    <t> Molnar </t>
  </si>
  <si>
    <t>2443338.487 </t>
  </si>
  <si>
    <t> 13.07.1977 23:41 </t>
  </si>
  <si>
    <t> 0.004 </t>
  </si>
  <si>
    <t> Szabo </t>
  </si>
  <si>
    <t>2443394.466 </t>
  </si>
  <si>
    <t> 07.09.1977 23:11 </t>
  </si>
  <si>
    <t> -0.030 </t>
  </si>
  <si>
    <t>2444130.355 </t>
  </si>
  <si>
    <t> 13.09.1979 20:31 </t>
  </si>
  <si>
    <t> VSSC 59.18 </t>
  </si>
  <si>
    <t>2444437.8726 </t>
  </si>
  <si>
    <t> 17.07.1980 08:56 </t>
  </si>
  <si>
    <t> -0.0068 </t>
  </si>
  <si>
    <t> Forbes </t>
  </si>
  <si>
    <t>2444443.361 </t>
  </si>
  <si>
    <t> 22.07.1980 20:39 </t>
  </si>
  <si>
    <t> R.Germann </t>
  </si>
  <si>
    <t> BBS 49 </t>
  </si>
  <si>
    <t>2444443.378 </t>
  </si>
  <si>
    <t> 22.07.1980 21:04 </t>
  </si>
  <si>
    <t> A.Buzzoni </t>
  </si>
  <si>
    <t>2444532.332 </t>
  </si>
  <si>
    <t> 19.10.1980 19:58 </t>
  </si>
  <si>
    <t> A.Hollis </t>
  </si>
  <si>
    <t> VSSC 59.19 </t>
  </si>
  <si>
    <t>2444739.9103 </t>
  </si>
  <si>
    <t> 15.05.1981 09:50 </t>
  </si>
  <si>
    <t> -0.0011 </t>
  </si>
  <si>
    <t>2444757.481 </t>
  </si>
  <si>
    <t> 01.06.1981 23:32 </t>
  </si>
  <si>
    <t> BBS 55 </t>
  </si>
  <si>
    <t>2444834.3649 </t>
  </si>
  <si>
    <t> 17.08.1981 20:45 </t>
  </si>
  <si>
    <t> -0.0001 </t>
  </si>
  <si>
    <t> BBS 56 </t>
  </si>
  <si>
    <t>2444845.333 </t>
  </si>
  <si>
    <t> 28.08.1981 19:59 </t>
  </si>
  <si>
    <t> -0.015 </t>
  </si>
  <si>
    <t>2444878.292 </t>
  </si>
  <si>
    <t> 30.09.1981 19:00 </t>
  </si>
  <si>
    <t> -0.005 </t>
  </si>
  <si>
    <t>2445168.2465 </t>
  </si>
  <si>
    <t> 17.07.1982 17:54 </t>
  </si>
  <si>
    <t> Khaliullin&amp;Kozyr. </t>
  </si>
  <si>
    <t> ASS 106.93 </t>
  </si>
  <si>
    <t>2445169.3386 </t>
  </si>
  <si>
    <t> 18.07.1982 20:07 </t>
  </si>
  <si>
    <t> -0.0073 </t>
  </si>
  <si>
    <t>2445498.8291 </t>
  </si>
  <si>
    <t> 13.06.1983 07:53 </t>
  </si>
  <si>
    <t> -0.0062 </t>
  </si>
  <si>
    <t>2445561.414 </t>
  </si>
  <si>
    <t> 14.08.1983 21:56 </t>
  </si>
  <si>
    <t> W.Braune </t>
  </si>
  <si>
    <t>BAVM 38 </t>
  </si>
  <si>
    <t>2445561.464 </t>
  </si>
  <si>
    <t> 14.08.1983 23:08 </t>
  </si>
  <si>
    <t> G.Poistel </t>
  </si>
  <si>
    <t> BBS 68 </t>
  </si>
  <si>
    <t>2445874.4474 </t>
  </si>
  <si>
    <t> 22.06.1984 22:44 </t>
  </si>
  <si>
    <t> -0.0059 </t>
  </si>
  <si>
    <t>2445875.5505 </t>
  </si>
  <si>
    <t> 24.06.1984 01:12 </t>
  </si>
  <si>
    <t>2445885.4292 </t>
  </si>
  <si>
    <t> 03.07.1984 22:18 </t>
  </si>
  <si>
    <t> -0.0071 </t>
  </si>
  <si>
    <t>2445886.5333 </t>
  </si>
  <si>
    <t> 05.07.1984 00:47 </t>
  </si>
  <si>
    <t> -0.0013 </t>
  </si>
  <si>
    <t>2445900.8069 </t>
  </si>
  <si>
    <t> 19.07.1984 07:21 </t>
  </si>
  <si>
    <t> -0.0055 </t>
  </si>
  <si>
    <t>2445911.7898 </t>
  </si>
  <si>
    <t> 30.07.1984 06:57 </t>
  </si>
  <si>
    <t> -0.0056 </t>
  </si>
  <si>
    <t>2446210.530 </t>
  </si>
  <si>
    <t> 25.05.1985 00:43 </t>
  </si>
  <si>
    <t> BBS 77 </t>
  </si>
  <si>
    <t>2446236.8860 </t>
  </si>
  <si>
    <t> 20.06.1985 09:15 </t>
  </si>
  <si>
    <t> Gagne </t>
  </si>
  <si>
    <t>2446246.769 </t>
  </si>
  <si>
    <t> 30.06.1985 06:27 </t>
  </si>
  <si>
    <t> D.Williams </t>
  </si>
  <si>
    <t> AOEB 12 </t>
  </si>
  <si>
    <t>2446258.8512 </t>
  </si>
  <si>
    <t> 12.07.1985 08:25 </t>
  </si>
  <si>
    <t> -0.0064 </t>
  </si>
  <si>
    <t>2446298.392 </t>
  </si>
  <si>
    <t> 20.08.1985 21:24 </t>
  </si>
  <si>
    <t>2446320.384 </t>
  </si>
  <si>
    <t> 11.09.1985 21:12 </t>
  </si>
  <si>
    <t> 0.022 </t>
  </si>
  <si>
    <t> I.Middlemist </t>
  </si>
  <si>
    <t> VSSC 64.24 </t>
  </si>
  <si>
    <t>2446342.362 </t>
  </si>
  <si>
    <t> 03.10.1985 20:41 </t>
  </si>
  <si>
    <t> 0.034 </t>
  </si>
  <si>
    <t>2446968.314 </t>
  </si>
  <si>
    <t> 21.06.1987 19:32 </t>
  </si>
  <si>
    <t> -0.044 </t>
  </si>
  <si>
    <t> J.Isles </t>
  </si>
  <si>
    <t> VSSC 70.21 </t>
  </si>
  <si>
    <t>2446969.494 </t>
  </si>
  <si>
    <t> 22.06.1987 23:51 </t>
  </si>
  <si>
    <t> 0.038 </t>
  </si>
  <si>
    <t>2447307.7328 </t>
  </si>
  <si>
    <t> 26.05.1988 05:35 </t>
  </si>
  <si>
    <t> 0.0005 </t>
  </si>
  <si>
    <t> D.Caton et al. </t>
  </si>
  <si>
    <t>IBVS 3408 </t>
  </si>
  <si>
    <t>2447437.3303 </t>
  </si>
  <si>
    <t> 02.10.1988 19:55 </t>
  </si>
  <si>
    <t> J.Ells </t>
  </si>
  <si>
    <t> VSSC 72.26 </t>
  </si>
  <si>
    <t>2447654.7939 </t>
  </si>
  <si>
    <t> 08.05.1989 07:03 </t>
  </si>
  <si>
    <t>2447696.5275 </t>
  </si>
  <si>
    <t> 19.06.1989 00:39 </t>
  </si>
  <si>
    <t> -0.0023 </t>
  </si>
  <si>
    <t> VSSC 73 </t>
  </si>
  <si>
    <t>2448108.3891 </t>
  </si>
  <si>
    <t> 04.08.1990 21:20 </t>
  </si>
  <si>
    <t> -0.0025 </t>
  </si>
  <si>
    <t> BBS 96 </t>
  </si>
  <si>
    <t>2448499.3838 </t>
  </si>
  <si>
    <t> 30.08.1991 21:12 </t>
  </si>
  <si>
    <t> -0.0019 </t>
  </si>
  <si>
    <t> E.Blättler </t>
  </si>
  <si>
    <t> BBS 99 </t>
  </si>
  <si>
    <t>2449237.468 </t>
  </si>
  <si>
    <t> 06.09.1993 23:13 </t>
  </si>
  <si>
    <t> M.Csukas </t>
  </si>
  <si>
    <t> ALBO 1994 2 </t>
  </si>
  <si>
    <t>2449560.3397 </t>
  </si>
  <si>
    <t> 26.07.1994 20:09 </t>
  </si>
  <si>
    <t> B.Gürol </t>
  </si>
  <si>
    <t>IBVS 4380 </t>
  </si>
  <si>
    <t>2449565.824 </t>
  </si>
  <si>
    <t> 01.08.1994 07:46 </t>
  </si>
  <si>
    <t> -0.009 </t>
  </si>
  <si>
    <t>C </t>
  </si>
  <si>
    <t>ns</t>
  </si>
  <si>
    <t> S.Cook </t>
  </si>
  <si>
    <t>2451415.365 </t>
  </si>
  <si>
    <t> 24.08.1999 20:45 </t>
  </si>
  <si>
    <t> K.Tikkanen </t>
  </si>
  <si>
    <t> BBS 123 </t>
  </si>
  <si>
    <t>2451740.448 </t>
  </si>
  <si>
    <t> 14.07.2000 22:45 </t>
  </si>
  <si>
    <t>2451773.4089 </t>
  </si>
  <si>
    <t> 16.08.2000 21:48 </t>
  </si>
  <si>
    <t> -0.0034 </t>
  </si>
  <si>
    <t>2452411.542 </t>
  </si>
  <si>
    <t> 17.05.2002 01:00 </t>
  </si>
  <si>
    <t> 0.019 </t>
  </si>
  <si>
    <t> BBS 128 </t>
  </si>
  <si>
    <t>2452455.451 </t>
  </si>
  <si>
    <t> 29.06.2002 22:49 </t>
  </si>
  <si>
    <t> R.Meyer </t>
  </si>
  <si>
    <t>BAVM 157 </t>
  </si>
  <si>
    <t>2452477.425 </t>
  </si>
  <si>
    <t> 21.07.2002 22:12 </t>
  </si>
  <si>
    <t>2452816.7925 </t>
  </si>
  <si>
    <t> 26.06.2003 07:01 </t>
  </si>
  <si>
    <t> -0.0029 </t>
  </si>
  <si>
    <t> Caton &amp; Smith </t>
  </si>
  <si>
    <t>IBVS 5595 </t>
  </si>
  <si>
    <t>2452857.433 </t>
  </si>
  <si>
    <t> 05.08.2003 22:23 </t>
  </si>
  <si>
    <t>BAVM 171 </t>
  </si>
  <si>
    <t>2452914.5486 </t>
  </si>
  <si>
    <t> 02.10.2003 01:09 </t>
  </si>
  <si>
    <t> 0.0046 </t>
  </si>
  <si>
    <t>2453161.6588 </t>
  </si>
  <si>
    <t> 05.06.2004 03:48 </t>
  </si>
  <si>
    <t> -0.0022 </t>
  </si>
  <si>
    <t> C.Hesseltine </t>
  </si>
  <si>
    <t>2453528.4892 </t>
  </si>
  <si>
    <t> 06.06.2005 23:44 </t>
  </si>
  <si>
    <t> H.V. Senavci et al. </t>
  </si>
  <si>
    <t>IBVS 5754 </t>
  </si>
  <si>
    <t>2453575.7235 </t>
  </si>
  <si>
    <t> 24.07.2005 05:21 </t>
  </si>
  <si>
    <t> 0.0041 </t>
  </si>
  <si>
    <t> Smith &amp; Caton </t>
  </si>
  <si>
    <t>IBVS 5745 </t>
  </si>
  <si>
    <t>2453932.6620 </t>
  </si>
  <si>
    <t> 16.07.2006 03:53 </t>
  </si>
  <si>
    <t> -0.0043 </t>
  </si>
  <si>
    <t>2453974.39866 </t>
  </si>
  <si>
    <t> 26.08.2006 21:34 </t>
  </si>
  <si>
    <t> -0.00296 </t>
  </si>
  <si>
    <t>R</t>
  </si>
  <si>
    <t> P.Svoboda </t>
  </si>
  <si>
    <t>OEJV 0074 </t>
  </si>
  <si>
    <t>2454210.54819 </t>
  </si>
  <si>
    <t> 20.04.2007 01:09 </t>
  </si>
  <si>
    <t> 0.01248 </t>
  </si>
  <si>
    <t> L.Brát </t>
  </si>
  <si>
    <t>2454253.3641 </t>
  </si>
  <si>
    <t> 01.06.2007 20:44 </t>
  </si>
  <si>
    <t> -0.0052 </t>
  </si>
  <si>
    <t>m</t>
  </si>
  <si>
    <t> T.Kilicoglu et al. </t>
  </si>
  <si>
    <t>IBVS 5801 </t>
  </si>
  <si>
    <t>2454265.4574 </t>
  </si>
  <si>
    <t> 13.06.2007 22:58 </t>
  </si>
  <si>
    <t> 0.0068 </t>
  </si>
  <si>
    <t>2454321.46205 </t>
  </si>
  <si>
    <t> 08.08.2007 23:05 </t>
  </si>
  <si>
    <t> -0.00177 </t>
  </si>
  <si>
    <t> L.Šmelcer </t>
  </si>
  <si>
    <t>2454535.63717 </t>
  </si>
  <si>
    <t> 10.03.2008 03:17 </t>
  </si>
  <si>
    <t> 0.00523 </t>
  </si>
  <si>
    <t> P.Zasche &amp; M.Zejda </t>
  </si>
  <si>
    <t>IBVS 6007 </t>
  </si>
  <si>
    <t>2454947.4879 </t>
  </si>
  <si>
    <t> 25.04.2009 23:42 </t>
  </si>
  <si>
    <t> -0.0058 </t>
  </si>
  <si>
    <t>OEJV 0107 </t>
  </si>
  <si>
    <t>2454947.4899 </t>
  </si>
  <si>
    <t> 25.04.2009 23:45 </t>
  </si>
  <si>
    <t> -0.0038 </t>
  </si>
  <si>
    <t>2454947.4903 </t>
  </si>
  <si>
    <t> 25.04.2009 23:46 </t>
  </si>
  <si>
    <t>2455751.4441 </t>
  </si>
  <si>
    <t> 08.07.2011 22:39 </t>
  </si>
  <si>
    <t> L.Corp </t>
  </si>
  <si>
    <t> JAAVSO 40;975 </t>
  </si>
  <si>
    <t>2456489.5001 </t>
  </si>
  <si>
    <t> 16.07.2013 00:00 </t>
  </si>
  <si>
    <t> -0.0041 </t>
  </si>
  <si>
    <t> F.Agerer </t>
  </si>
  <si>
    <t>BAVM 232 </t>
  </si>
  <si>
    <t>2456500.48361 </t>
  </si>
  <si>
    <t> 26.07.2013 23:36 </t>
  </si>
  <si>
    <t> -0.00360 </t>
  </si>
  <si>
    <t> M.Mašek </t>
  </si>
  <si>
    <t>OEJV 0160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</si>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</sst>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V451 Oph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05"/>
          <c:w val="0.9097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A!$F$21:$F$989</c:f>
              <c:numCache/>
            </c:numRef>
          </c:xVal>
          <c:yVal>
            <c:numRef>
              <c:f>A!$H$21:$H$989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A!$D$21:$D$989</c:f>
                <c:numCache>
                  <c:ptCount val="9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0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0.00035</c:v>
                  </c:pt>
                  <c:pt idx="113">
                    <c:v>NaN</c:v>
                  </c:pt>
                  <c:pt idx="114">
                    <c:v>-0.00022</c:v>
                  </c:pt>
                  <c:pt idx="115">
                    <c:v>-0.00038</c:v>
                  </c:pt>
                  <c:pt idx="116">
                    <c:v>0.00012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0.0001</c:v>
                  </c:pt>
                  <c:pt idx="126">
                    <c:v>0.0002</c:v>
                  </c:pt>
                  <c:pt idx="127">
                    <c:v>0.0004</c:v>
                  </c:pt>
                  <c:pt idx="128">
                    <c:v>NaN</c:v>
                  </c:pt>
                  <c:pt idx="129">
                    <c:v>0.0001</c:v>
                  </c:pt>
                  <c:pt idx="130">
                    <c:v>0.0002</c:v>
                  </c:pt>
                  <c:pt idx="131">
                    <c:v>0.0001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0.0002</c:v>
                  </c:pt>
                  <c:pt idx="139">
                    <c:v>NaN</c:v>
                  </c:pt>
                  <c:pt idx="140">
                    <c:v>0.0002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0.0001</c:v>
                  </c:pt>
                  <c:pt idx="144">
                    <c:v>NaN</c:v>
                  </c:pt>
                  <c:pt idx="145">
                    <c:v>0.0026</c:v>
                  </c:pt>
                  <c:pt idx="146">
                    <c:v>0.001</c:v>
                  </c:pt>
                  <c:pt idx="147">
                    <c:v>0.0005</c:v>
                  </c:pt>
                  <c:pt idx="148">
                    <c:v>0.0006</c:v>
                  </c:pt>
                  <c:pt idx="149">
                    <c:v>0.0005</c:v>
                  </c:pt>
                  <c:pt idx="150">
                    <c:v>0.00049</c:v>
                  </c:pt>
                  <c:pt idx="151">
                    <c:v>0.0025</c:v>
                  </c:pt>
                  <c:pt idx="152">
                    <c:v>0.0013</c:v>
                  </c:pt>
                  <c:pt idx="153">
                    <c:v>0.0013</c:v>
                  </c:pt>
                  <c:pt idx="154">
                    <c:v>0.0004</c:v>
                  </c:pt>
                  <c:pt idx="155">
                    <c:v>0.0004</c:v>
                  </c:pt>
                  <c:pt idx="156">
                    <c:v>0.0022</c:v>
                  </c:pt>
                  <c:pt idx="157">
                    <c:v>0.0003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plus>
            <c:minus>
              <c:numRef>
                <c:f>A!$D$21:$D$989</c:f>
                <c:numCache>
                  <c:ptCount val="9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0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0.00035</c:v>
                  </c:pt>
                  <c:pt idx="113">
                    <c:v>NaN</c:v>
                  </c:pt>
                  <c:pt idx="114">
                    <c:v>-0.00022</c:v>
                  </c:pt>
                  <c:pt idx="115">
                    <c:v>-0.00038</c:v>
                  </c:pt>
                  <c:pt idx="116">
                    <c:v>0.00012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0.0001</c:v>
                  </c:pt>
                  <c:pt idx="126">
                    <c:v>0.0002</c:v>
                  </c:pt>
                  <c:pt idx="127">
                    <c:v>0.0004</c:v>
                  </c:pt>
                  <c:pt idx="128">
                    <c:v>NaN</c:v>
                  </c:pt>
                  <c:pt idx="129">
                    <c:v>0.0001</c:v>
                  </c:pt>
                  <c:pt idx="130">
                    <c:v>0.0002</c:v>
                  </c:pt>
                  <c:pt idx="131">
                    <c:v>0.0001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0.0002</c:v>
                  </c:pt>
                  <c:pt idx="139">
                    <c:v>NaN</c:v>
                  </c:pt>
                  <c:pt idx="140">
                    <c:v>0.0002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0.0001</c:v>
                  </c:pt>
                  <c:pt idx="144">
                    <c:v>NaN</c:v>
                  </c:pt>
                  <c:pt idx="145">
                    <c:v>0.0026</c:v>
                  </c:pt>
                  <c:pt idx="146">
                    <c:v>0.001</c:v>
                  </c:pt>
                  <c:pt idx="147">
                    <c:v>0.0005</c:v>
                  </c:pt>
                  <c:pt idx="148">
                    <c:v>0.0006</c:v>
                  </c:pt>
                  <c:pt idx="149">
                    <c:v>0.0005</c:v>
                  </c:pt>
                  <c:pt idx="150">
                    <c:v>0.00049</c:v>
                  </c:pt>
                  <c:pt idx="151">
                    <c:v>0.0025</c:v>
                  </c:pt>
                  <c:pt idx="152">
                    <c:v>0.0013</c:v>
                  </c:pt>
                  <c:pt idx="153">
                    <c:v>0.0013</c:v>
                  </c:pt>
                  <c:pt idx="154">
                    <c:v>0.0004</c:v>
                  </c:pt>
                  <c:pt idx="155">
                    <c:v>0.0004</c:v>
                  </c:pt>
                  <c:pt idx="156">
                    <c:v>0.0022</c:v>
                  </c:pt>
                  <c:pt idx="157">
                    <c:v>0.0003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A!$I$21:$I$989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A!$D$21:$D$39</c:f>
                <c:numCache>
                  <c:ptCount val="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plus>
            <c:minus>
              <c:numRef>
                <c:f>A!$D$21:$D$39</c:f>
                <c:numCache>
                  <c:ptCount val="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A!$J$21:$J$989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A!$K$21:$K$989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A!$L$21:$L$989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A!$M$21:$M$989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A!$N$21:$N$989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A!$F$21:$F$989</c:f>
              <c:numCache/>
            </c:numRef>
          </c:xVal>
          <c:yVal>
            <c:numRef>
              <c:f>A!$O$21:$O$989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44614347"/>
        <c:axId val="65984804"/>
      </c:scatterChart>
      <c:valAx>
        <c:axId val="44614347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84804"/>
        <c:crosses val="autoZero"/>
        <c:crossBetween val="midCat"/>
        <c:dispUnits/>
      </c:valAx>
      <c:valAx>
        <c:axId val="65984804"/>
        <c:scaling>
          <c:orientation val="minMax"/>
          <c:max val="0.04"/>
          <c:min val="-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143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9305"/>
          <c:w val="0.754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V451 Oph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475"/>
          <c:w val="0.90975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A!$F$21:$F$989</c:f>
              <c:numCache/>
            </c:numRef>
          </c:xVal>
          <c:yVal>
            <c:numRef>
              <c:f>A!$H$21:$H$989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A!$D$21:$D$989</c:f>
                <c:numCache>
                  <c:ptCount val="9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0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0.00035</c:v>
                  </c:pt>
                  <c:pt idx="113">
                    <c:v>NaN</c:v>
                  </c:pt>
                  <c:pt idx="114">
                    <c:v>-0.00022</c:v>
                  </c:pt>
                  <c:pt idx="115">
                    <c:v>-0.00038</c:v>
                  </c:pt>
                  <c:pt idx="116">
                    <c:v>0.00012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0.0001</c:v>
                  </c:pt>
                  <c:pt idx="126">
                    <c:v>0.0002</c:v>
                  </c:pt>
                  <c:pt idx="127">
                    <c:v>0.0004</c:v>
                  </c:pt>
                  <c:pt idx="128">
                    <c:v>NaN</c:v>
                  </c:pt>
                  <c:pt idx="129">
                    <c:v>0.0001</c:v>
                  </c:pt>
                  <c:pt idx="130">
                    <c:v>0.0002</c:v>
                  </c:pt>
                  <c:pt idx="131">
                    <c:v>0.0001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0.0002</c:v>
                  </c:pt>
                  <c:pt idx="139">
                    <c:v>NaN</c:v>
                  </c:pt>
                  <c:pt idx="140">
                    <c:v>0.0002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0.0001</c:v>
                  </c:pt>
                  <c:pt idx="144">
                    <c:v>NaN</c:v>
                  </c:pt>
                  <c:pt idx="145">
                    <c:v>0.0026</c:v>
                  </c:pt>
                  <c:pt idx="146">
                    <c:v>0.001</c:v>
                  </c:pt>
                  <c:pt idx="147">
                    <c:v>0.0005</c:v>
                  </c:pt>
                  <c:pt idx="148">
                    <c:v>0.0006</c:v>
                  </c:pt>
                  <c:pt idx="149">
                    <c:v>0.0005</c:v>
                  </c:pt>
                  <c:pt idx="150">
                    <c:v>0.00049</c:v>
                  </c:pt>
                  <c:pt idx="151">
                    <c:v>0.0025</c:v>
                  </c:pt>
                  <c:pt idx="152">
                    <c:v>0.0013</c:v>
                  </c:pt>
                  <c:pt idx="153">
                    <c:v>0.0013</c:v>
                  </c:pt>
                  <c:pt idx="154">
                    <c:v>0.0004</c:v>
                  </c:pt>
                  <c:pt idx="155">
                    <c:v>0.0004</c:v>
                  </c:pt>
                  <c:pt idx="156">
                    <c:v>0.0022</c:v>
                  </c:pt>
                  <c:pt idx="157">
                    <c:v>0.0003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plus>
            <c:minus>
              <c:numRef>
                <c:f>A!$D$21:$D$989</c:f>
                <c:numCache>
                  <c:ptCount val="9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0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0.00035</c:v>
                  </c:pt>
                  <c:pt idx="113">
                    <c:v>NaN</c:v>
                  </c:pt>
                  <c:pt idx="114">
                    <c:v>-0.00022</c:v>
                  </c:pt>
                  <c:pt idx="115">
                    <c:v>-0.00038</c:v>
                  </c:pt>
                  <c:pt idx="116">
                    <c:v>0.00012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0.0001</c:v>
                  </c:pt>
                  <c:pt idx="126">
                    <c:v>0.0002</c:v>
                  </c:pt>
                  <c:pt idx="127">
                    <c:v>0.0004</c:v>
                  </c:pt>
                  <c:pt idx="128">
                    <c:v>NaN</c:v>
                  </c:pt>
                  <c:pt idx="129">
                    <c:v>0.0001</c:v>
                  </c:pt>
                  <c:pt idx="130">
                    <c:v>0.0002</c:v>
                  </c:pt>
                  <c:pt idx="131">
                    <c:v>0.0001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0.0002</c:v>
                  </c:pt>
                  <c:pt idx="139">
                    <c:v>NaN</c:v>
                  </c:pt>
                  <c:pt idx="140">
                    <c:v>0.0002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0.0001</c:v>
                  </c:pt>
                  <c:pt idx="144">
                    <c:v>NaN</c:v>
                  </c:pt>
                  <c:pt idx="145">
                    <c:v>0.0026</c:v>
                  </c:pt>
                  <c:pt idx="146">
                    <c:v>0.001</c:v>
                  </c:pt>
                  <c:pt idx="147">
                    <c:v>0.0005</c:v>
                  </c:pt>
                  <c:pt idx="148">
                    <c:v>0.0006</c:v>
                  </c:pt>
                  <c:pt idx="149">
                    <c:v>0.0005</c:v>
                  </c:pt>
                  <c:pt idx="150">
                    <c:v>0.00049</c:v>
                  </c:pt>
                  <c:pt idx="151">
                    <c:v>0.0025</c:v>
                  </c:pt>
                  <c:pt idx="152">
                    <c:v>0.0013</c:v>
                  </c:pt>
                  <c:pt idx="153">
                    <c:v>0.0013</c:v>
                  </c:pt>
                  <c:pt idx="154">
                    <c:v>0.0004</c:v>
                  </c:pt>
                  <c:pt idx="155">
                    <c:v>0.0004</c:v>
                  </c:pt>
                  <c:pt idx="156">
                    <c:v>0.0022</c:v>
                  </c:pt>
                  <c:pt idx="157">
                    <c:v>0.0003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A!$I$21:$I$989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A!$D$21:$D$39</c:f>
                <c:numCache>
                  <c:ptCount val="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plus>
            <c:minus>
              <c:numRef>
                <c:f>A!$D$21:$D$39</c:f>
                <c:numCache>
                  <c:ptCount val="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A!$J$21:$J$989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A!$K$21:$K$989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A!$L$21:$L$989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A!$M$21:$M$989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0.001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0.0002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A!$N$21:$N$989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A!$F$21:$F$989</c:f>
              <c:numCache/>
            </c:numRef>
          </c:xVal>
          <c:yVal>
            <c:numRef>
              <c:f>A!$O$21:$O$989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56992325"/>
        <c:axId val="43168878"/>
      </c:scatterChart>
      <c:valAx>
        <c:axId val="5699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68878"/>
        <c:crosses val="autoZero"/>
        <c:crossBetween val="midCat"/>
        <c:dispUnits/>
      </c:valAx>
      <c:valAx>
        <c:axId val="43168878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23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375"/>
          <c:y val="0.93075"/>
          <c:w val="0.75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16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857625" y="0"/>
        <a:ext cx="61626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26</xdr:col>
      <xdr:colOff>0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10677525" y="0"/>
        <a:ext cx="61722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56" TargetMode="External" /><Relationship Id="rId2" Type="http://schemas.openxmlformats.org/officeDocument/2006/relationships/hyperlink" Target="http://www.konkoly.hu/cgi-bin/IBVS?951" TargetMode="External" /><Relationship Id="rId3" Type="http://schemas.openxmlformats.org/officeDocument/2006/relationships/hyperlink" Target="http://www.konkoly.hu/cgi-bin/IBVS?456" TargetMode="External" /><Relationship Id="rId4" Type="http://schemas.openxmlformats.org/officeDocument/2006/relationships/hyperlink" Target="http://www.konkoly.hu/cgi-bin/IBVS?530" TargetMode="External" /><Relationship Id="rId5" Type="http://schemas.openxmlformats.org/officeDocument/2006/relationships/hyperlink" Target="http://www.konkoly.hu/cgi-bin/IBVS?937" TargetMode="External" /><Relationship Id="rId6" Type="http://schemas.openxmlformats.org/officeDocument/2006/relationships/hyperlink" Target="http://www.konkoly.hu/cgi-bin/IBVS?1053" TargetMode="External" /><Relationship Id="rId7" Type="http://schemas.openxmlformats.org/officeDocument/2006/relationships/hyperlink" Target="http://www.bav-astro.de/sfs/BAVM_link.php?BAVMnr=38" TargetMode="External" /><Relationship Id="rId8" Type="http://schemas.openxmlformats.org/officeDocument/2006/relationships/hyperlink" Target="http://www.konkoly.hu/cgi-bin/IBVS?3408" TargetMode="External" /><Relationship Id="rId9" Type="http://schemas.openxmlformats.org/officeDocument/2006/relationships/hyperlink" Target="http://www.konkoly.hu/cgi-bin/IBVS?3408" TargetMode="External" /><Relationship Id="rId10" Type="http://schemas.openxmlformats.org/officeDocument/2006/relationships/hyperlink" Target="http://www.konkoly.hu/cgi-bin/IBVS?4380" TargetMode="External" /><Relationship Id="rId11" Type="http://schemas.openxmlformats.org/officeDocument/2006/relationships/hyperlink" Target="http://www.bav-astro.de/sfs/BAVM_link.php?BAVMnr=157" TargetMode="External" /><Relationship Id="rId12" Type="http://schemas.openxmlformats.org/officeDocument/2006/relationships/hyperlink" Target="http://www.bav-astro.de/sfs/BAVM_link.php?BAVMnr=157" TargetMode="External" /><Relationship Id="rId13" Type="http://schemas.openxmlformats.org/officeDocument/2006/relationships/hyperlink" Target="http://www.konkoly.hu/cgi-bin/IBVS?5595" TargetMode="External" /><Relationship Id="rId14" Type="http://schemas.openxmlformats.org/officeDocument/2006/relationships/hyperlink" Target="http://www.bav-astro.de/sfs/BAVM_link.php?BAVMnr=171" TargetMode="External" /><Relationship Id="rId15" Type="http://schemas.openxmlformats.org/officeDocument/2006/relationships/hyperlink" Target="http://www.konkoly.hu/cgi-bin/IBVS?5595" TargetMode="External" /><Relationship Id="rId16" Type="http://schemas.openxmlformats.org/officeDocument/2006/relationships/hyperlink" Target="http://www.konkoly.hu/cgi-bin/IBVS?5754" TargetMode="External" /><Relationship Id="rId17" Type="http://schemas.openxmlformats.org/officeDocument/2006/relationships/hyperlink" Target="http://www.konkoly.hu/cgi-bin/IBVS?5745" TargetMode="External" /><Relationship Id="rId18" Type="http://schemas.openxmlformats.org/officeDocument/2006/relationships/hyperlink" Target="http://var.astro.cz/oejv/issues/oejv0074.pdf" TargetMode="External" /><Relationship Id="rId19" Type="http://schemas.openxmlformats.org/officeDocument/2006/relationships/hyperlink" Target="http://var.astro.cz/oejv/issues/oejv0074.pdf" TargetMode="External" /><Relationship Id="rId20" Type="http://schemas.openxmlformats.org/officeDocument/2006/relationships/hyperlink" Target="http://www.konkoly.hu/cgi-bin/IBVS?5801" TargetMode="External" /><Relationship Id="rId21" Type="http://schemas.openxmlformats.org/officeDocument/2006/relationships/hyperlink" Target="http://www.konkoly.hu/cgi-bin/IBVS?5801" TargetMode="External" /><Relationship Id="rId22" Type="http://schemas.openxmlformats.org/officeDocument/2006/relationships/hyperlink" Target="http://var.astro.cz/oejv/issues/oejv0074.pdf" TargetMode="External" /><Relationship Id="rId23" Type="http://schemas.openxmlformats.org/officeDocument/2006/relationships/hyperlink" Target="http://www.konkoly.hu/cgi-bin/IBVS?6007" TargetMode="External" /><Relationship Id="rId24" Type="http://schemas.openxmlformats.org/officeDocument/2006/relationships/hyperlink" Target="http://var.astro.cz/oejv/issues/oejv0107.pdf" TargetMode="External" /><Relationship Id="rId25" Type="http://schemas.openxmlformats.org/officeDocument/2006/relationships/hyperlink" Target="http://var.astro.cz/oejv/issues/oejv0107.pdf" TargetMode="External" /><Relationship Id="rId26" Type="http://schemas.openxmlformats.org/officeDocument/2006/relationships/hyperlink" Target="http://var.astro.cz/oejv/issues/oejv0107.pdf" TargetMode="External" /><Relationship Id="rId27" Type="http://schemas.openxmlformats.org/officeDocument/2006/relationships/hyperlink" Target="http://www.bav-astro.de/sfs/BAVM_link.php?BAVMnr=232" TargetMode="External" /><Relationship Id="rId28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60"/>
  <sheetViews>
    <sheetView tabSelected="1" zoomScalePageLayoutView="0" workbookViewId="0" topLeftCell="A1">
      <pane ySplit="20" topLeftCell="A135" activePane="bottomLeft" state="frozen"/>
      <selection pane="topLeft" activeCell="A1" sqref="A1"/>
      <selection pane="bottomLeft"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82</v>
      </c>
    </row>
    <row r="2" spans="1:2" ht="12.75">
      <c r="A2" t="s">
        <v>24</v>
      </c>
      <c r="B2" s="10" t="s">
        <v>52</v>
      </c>
    </row>
    <row r="3" ht="13.5" thickBot="1"/>
    <row r="4" spans="1:4" ht="14.25" thickBot="1" thickTop="1">
      <c r="A4" s="7" t="s">
        <v>0</v>
      </c>
      <c r="C4" s="3">
        <v>44834.365</v>
      </c>
      <c r="D4" s="4">
        <v>2.19659616</v>
      </c>
    </row>
    <row r="5" ht="13.5" thickTop="1"/>
    <row r="6" ht="12.75">
      <c r="A6" s="7" t="s">
        <v>1</v>
      </c>
    </row>
    <row r="7" spans="1:3" ht="12.75">
      <c r="A7" t="s">
        <v>2</v>
      </c>
      <c r="C7">
        <f>+C4</f>
        <v>44834.365</v>
      </c>
    </row>
    <row r="8" spans="1:3" ht="12.75">
      <c r="A8" t="s">
        <v>3</v>
      </c>
      <c r="C8">
        <f>+D4</f>
        <v>2.19659616</v>
      </c>
    </row>
    <row r="9" spans="1:5" ht="12.75">
      <c r="A9" s="19" t="s">
        <v>62</v>
      </c>
      <c r="B9" s="20"/>
      <c r="C9" s="21">
        <v>-9.5</v>
      </c>
      <c r="D9" s="20" t="s">
        <v>63</v>
      </c>
      <c r="E9" s="20"/>
    </row>
    <row r="10" spans="1:5" ht="13.5" thickBot="1">
      <c r="A10" s="20"/>
      <c r="B10" s="20"/>
      <c r="C10" s="6" t="s">
        <v>20</v>
      </c>
      <c r="D10" s="6" t="s">
        <v>21</v>
      </c>
      <c r="E10" s="20"/>
    </row>
    <row r="11" spans="1:7" ht="12.75">
      <c r="A11" s="20" t="s">
        <v>16</v>
      </c>
      <c r="B11" s="20"/>
      <c r="C11" s="33">
        <f ca="1">INTERCEPT(INDIRECT($G$11):G988,INDIRECT($F$11):F988)</f>
        <v>-0.0015661996247250327</v>
      </c>
      <c r="D11" s="5"/>
      <c r="E11" s="20"/>
      <c r="F11" s="34" t="str">
        <f>"F"&amp;E19</f>
        <v>F21</v>
      </c>
      <c r="G11" s="35" t="str">
        <f>"G"&amp;E19</f>
        <v>G21</v>
      </c>
    </row>
    <row r="12" spans="1:5" ht="12.75">
      <c r="A12" s="20" t="s">
        <v>17</v>
      </c>
      <c r="B12" s="20"/>
      <c r="C12" s="33">
        <f ca="1">SLOPE(INDIRECT($G$11):G988,INDIRECT($F$11):F988)</f>
        <v>4.1715061016628336E-07</v>
      </c>
      <c r="D12" s="5"/>
      <c r="E12" s="20"/>
    </row>
    <row r="13" spans="1:5" ht="12.75">
      <c r="A13" s="20" t="s">
        <v>19</v>
      </c>
      <c r="B13" s="20"/>
      <c r="C13" s="5" t="s">
        <v>14</v>
      </c>
      <c r="D13" s="24" t="s">
        <v>75</v>
      </c>
      <c r="E13" s="21">
        <v>1</v>
      </c>
    </row>
    <row r="14" spans="1:5" ht="12.75">
      <c r="A14" s="20"/>
      <c r="B14" s="20"/>
      <c r="C14" s="20"/>
      <c r="D14" s="24" t="s">
        <v>64</v>
      </c>
      <c r="E14" s="25">
        <f ca="1">NOW()+15018.5+$C$9/24</f>
        <v>59904.714125694445</v>
      </c>
    </row>
    <row r="15" spans="1:5" ht="12.75">
      <c r="A15" s="22" t="s">
        <v>18</v>
      </c>
      <c r="B15" s="20"/>
      <c r="C15" s="23">
        <f>(C7+C11)+(C8+C12)*INT(MAX(F21:F3529))</f>
        <v>56500.487855047264</v>
      </c>
      <c r="D15" s="24" t="s">
        <v>76</v>
      </c>
      <c r="E15" s="25">
        <f>ROUND(2*(E14-$C$7)/$C$8,0)/2+E13</f>
        <v>6862</v>
      </c>
    </row>
    <row r="16" spans="1:5" ht="12.75">
      <c r="A16" s="26" t="s">
        <v>4</v>
      </c>
      <c r="B16" s="20"/>
      <c r="C16" s="27">
        <f>+C8+C12</f>
        <v>2.19659657715061</v>
      </c>
      <c r="D16" s="24" t="s">
        <v>65</v>
      </c>
      <c r="E16" s="35">
        <f>ROUND(2*(E14-$C$15)/$C$16,0)/2+E13</f>
        <v>1551</v>
      </c>
    </row>
    <row r="17" spans="1:5" ht="13.5" thickBot="1">
      <c r="A17" s="24" t="s">
        <v>61</v>
      </c>
      <c r="B17" s="20"/>
      <c r="C17" s="20">
        <f>COUNT(C21:C2187)</f>
        <v>158</v>
      </c>
      <c r="D17" s="24" t="s">
        <v>66</v>
      </c>
      <c r="E17" s="28">
        <f>+$C$15+$C$16*E16-15018.5-$C$9/24</f>
        <v>44889.30497954119</v>
      </c>
    </row>
    <row r="18" spans="1:5" ht="14.25" thickBot="1" thickTop="1">
      <c r="A18" s="26" t="s">
        <v>5</v>
      </c>
      <c r="B18" s="20"/>
      <c r="C18" s="29">
        <f>+C15</f>
        <v>56500.487855047264</v>
      </c>
      <c r="D18" s="30">
        <f>+C16</f>
        <v>2.19659657715061</v>
      </c>
      <c r="E18" s="31" t="s">
        <v>67</v>
      </c>
    </row>
    <row r="19" spans="1:5" ht="13.5" thickTop="1">
      <c r="A19" s="36" t="s">
        <v>70</v>
      </c>
      <c r="E19" s="37">
        <v>21</v>
      </c>
    </row>
    <row r="20" spans="1:21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90</v>
      </c>
      <c r="I20" s="9" t="s">
        <v>92</v>
      </c>
      <c r="J20" s="9" t="s">
        <v>87</v>
      </c>
      <c r="K20" s="9" t="s">
        <v>85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  <c r="U20" s="76" t="s">
        <v>588</v>
      </c>
    </row>
    <row r="21" spans="1:17" ht="12.75">
      <c r="A21" s="73" t="s">
        <v>101</v>
      </c>
      <c r="B21" s="75" t="s">
        <v>59</v>
      </c>
      <c r="C21" s="74">
        <v>21842.598</v>
      </c>
      <c r="D21" s="17"/>
      <c r="E21">
        <f aca="true" t="shared" si="0" ref="E21:E52">+(C21-C$7)/C$8</f>
        <v>-10466.997720691634</v>
      </c>
      <c r="F21">
        <f aca="true" t="shared" si="1" ref="F21:F52">ROUND(2*E21,0)/2</f>
        <v>-10467</v>
      </c>
      <c r="G21">
        <f aca="true" t="shared" si="2" ref="G21:G52">+C21-(C$7+F21*C$8)</f>
        <v>0.005006720002711518</v>
      </c>
      <c r="H21">
        <f aca="true" t="shared" si="3" ref="H21:H52">+G21</f>
        <v>0.005006720002711518</v>
      </c>
      <c r="O21">
        <f aca="true" t="shared" si="4" ref="O21:O52">+C$11+C$12*$F21</f>
        <v>-0.005932515061335521</v>
      </c>
      <c r="Q21" s="2">
        <f aca="true" t="shared" si="5" ref="Q21:Q52">+C21-15018.5</f>
        <v>6824.098000000002</v>
      </c>
    </row>
    <row r="22" spans="1:17" ht="12.75">
      <c r="A22" s="73" t="s">
        <v>107</v>
      </c>
      <c r="B22" s="75" t="s">
        <v>59</v>
      </c>
      <c r="C22" s="74">
        <v>25504.377</v>
      </c>
      <c r="D22" s="17"/>
      <c r="E22">
        <f t="shared" si="0"/>
        <v>-8799.973500818647</v>
      </c>
      <c r="F22">
        <f t="shared" si="1"/>
        <v>-8800</v>
      </c>
      <c r="G22">
        <f t="shared" si="2"/>
        <v>0.05820800000219606</v>
      </c>
      <c r="H22">
        <f t="shared" si="3"/>
        <v>0.05820800000219606</v>
      </c>
      <c r="O22">
        <f t="shared" si="4"/>
        <v>-0.005237124994188326</v>
      </c>
      <c r="Q22" s="2">
        <f t="shared" si="5"/>
        <v>10485.877</v>
      </c>
    </row>
    <row r="23" spans="1:17" ht="12.75">
      <c r="A23" s="73" t="s">
        <v>107</v>
      </c>
      <c r="B23" s="75" t="s">
        <v>59</v>
      </c>
      <c r="C23" s="74">
        <v>25686.587</v>
      </c>
      <c r="D23" s="17"/>
      <c r="E23">
        <f t="shared" si="0"/>
        <v>-8717.022431651705</v>
      </c>
      <c r="F23">
        <f t="shared" si="1"/>
        <v>-8717</v>
      </c>
      <c r="G23">
        <f t="shared" si="2"/>
        <v>-0.049273279997578356</v>
      </c>
      <c r="H23">
        <f t="shared" si="3"/>
        <v>-0.049273279997578356</v>
      </c>
      <c r="O23">
        <f t="shared" si="4"/>
        <v>-0.005202501493544525</v>
      </c>
      <c r="Q23" s="2">
        <f t="shared" si="5"/>
        <v>10668.087</v>
      </c>
    </row>
    <row r="24" spans="1:17" ht="12.75">
      <c r="A24" s="73" t="s">
        <v>107</v>
      </c>
      <c r="B24" s="75" t="s">
        <v>59</v>
      </c>
      <c r="C24" s="74">
        <v>25851.388</v>
      </c>
      <c r="D24" s="17"/>
      <c r="E24">
        <f t="shared" si="0"/>
        <v>-8641.996806550003</v>
      </c>
      <c r="F24">
        <f t="shared" si="1"/>
        <v>-8642</v>
      </c>
      <c r="G24">
        <f t="shared" si="2"/>
        <v>0.0070147199985513</v>
      </c>
      <c r="H24">
        <f t="shared" si="3"/>
        <v>0.0070147199985513</v>
      </c>
      <c r="O24">
        <f t="shared" si="4"/>
        <v>-0.005171215197782054</v>
      </c>
      <c r="Q24" s="2">
        <f t="shared" si="5"/>
        <v>10832.887999999999</v>
      </c>
    </row>
    <row r="25" spans="1:17" ht="12.75">
      <c r="A25" s="73" t="s">
        <v>107</v>
      </c>
      <c r="B25" s="75" t="s">
        <v>59</v>
      </c>
      <c r="C25" s="74">
        <v>25862.39</v>
      </c>
      <c r="D25" s="17"/>
      <c r="E25">
        <f t="shared" si="0"/>
        <v>-8636.988148062683</v>
      </c>
      <c r="F25">
        <f t="shared" si="1"/>
        <v>-8637</v>
      </c>
      <c r="G25">
        <f t="shared" si="2"/>
        <v>0.02603391999946325</v>
      </c>
      <c r="H25">
        <f t="shared" si="3"/>
        <v>0.02603391999946325</v>
      </c>
      <c r="O25">
        <f t="shared" si="4"/>
        <v>-0.005169129444731222</v>
      </c>
      <c r="Q25" s="2">
        <f t="shared" si="5"/>
        <v>10843.89</v>
      </c>
    </row>
    <row r="26" spans="1:17" ht="12.75">
      <c r="A26" s="73" t="s">
        <v>107</v>
      </c>
      <c r="B26" s="75" t="s">
        <v>51</v>
      </c>
      <c r="C26" s="74">
        <v>26599.331</v>
      </c>
      <c r="D26" s="16"/>
      <c r="E26">
        <f t="shared" si="0"/>
        <v>-8301.49589262689</v>
      </c>
      <c r="F26">
        <f t="shared" si="1"/>
        <v>-8301.5</v>
      </c>
      <c r="G26">
        <f t="shared" si="2"/>
        <v>0.009022239999467274</v>
      </c>
      <c r="H26">
        <f t="shared" si="3"/>
        <v>0.009022239999467274</v>
      </c>
      <c r="O26">
        <f t="shared" si="4"/>
        <v>-0.005029175415020434</v>
      </c>
      <c r="Q26" s="2">
        <f t="shared" si="5"/>
        <v>11580.830999999998</v>
      </c>
    </row>
    <row r="27" spans="1:17" ht="12.75">
      <c r="A27" s="73" t="s">
        <v>107</v>
      </c>
      <c r="B27" s="75" t="s">
        <v>51</v>
      </c>
      <c r="C27" s="74">
        <v>26621.264</v>
      </c>
      <c r="D27" s="16"/>
      <c r="E27">
        <f t="shared" si="0"/>
        <v>-8291.51089838926</v>
      </c>
      <c r="F27">
        <f t="shared" si="1"/>
        <v>-8291.5</v>
      </c>
      <c r="G27">
        <f t="shared" si="2"/>
        <v>-0.023939359998621512</v>
      </c>
      <c r="H27">
        <f t="shared" si="3"/>
        <v>-0.023939359998621512</v>
      </c>
      <c r="O27">
        <f t="shared" si="4"/>
        <v>-0.005025003908918771</v>
      </c>
      <c r="Q27" s="2">
        <f t="shared" si="5"/>
        <v>11602.764</v>
      </c>
    </row>
    <row r="28" spans="1:17" ht="12.75">
      <c r="A28" s="73" t="s">
        <v>107</v>
      </c>
      <c r="B28" s="75" t="s">
        <v>51</v>
      </c>
      <c r="C28" s="74">
        <v>26825.498</v>
      </c>
      <c r="D28" s="16"/>
      <c r="E28">
        <f t="shared" si="0"/>
        <v>-8198.533407251336</v>
      </c>
      <c r="F28">
        <f t="shared" si="1"/>
        <v>-8198.5</v>
      </c>
      <c r="G28">
        <f t="shared" si="2"/>
        <v>-0.07338223999977345</v>
      </c>
      <c r="H28">
        <f t="shared" si="3"/>
        <v>-0.07338223999977345</v>
      </c>
      <c r="O28">
        <f t="shared" si="4"/>
        <v>-0.004986208902173306</v>
      </c>
      <c r="Q28" s="2">
        <f t="shared" si="5"/>
        <v>11806.998</v>
      </c>
    </row>
    <row r="29" spans="1:17" ht="12.75">
      <c r="A29" s="73" t="s">
        <v>107</v>
      </c>
      <c r="B29" s="75" t="s">
        <v>51</v>
      </c>
      <c r="C29" s="74">
        <v>26924.419</v>
      </c>
      <c r="D29" s="16"/>
      <c r="E29">
        <f t="shared" si="0"/>
        <v>-8153.499640097703</v>
      </c>
      <c r="F29">
        <f t="shared" si="1"/>
        <v>-8153.5</v>
      </c>
      <c r="G29">
        <f t="shared" si="2"/>
        <v>0.0007905600032245275</v>
      </c>
      <c r="H29">
        <f t="shared" si="3"/>
        <v>0.0007905600032245275</v>
      </c>
      <c r="O29">
        <f t="shared" si="4"/>
        <v>-0.004967437124715824</v>
      </c>
      <c r="Q29" s="2">
        <f t="shared" si="5"/>
        <v>11905.919000000002</v>
      </c>
    </row>
    <row r="30" spans="1:17" ht="12.75">
      <c r="A30" s="73" t="s">
        <v>107</v>
      </c>
      <c r="B30" s="75" t="s">
        <v>51</v>
      </c>
      <c r="C30" s="74">
        <v>26946.367</v>
      </c>
      <c r="D30" s="16"/>
      <c r="E30">
        <f t="shared" si="0"/>
        <v>-8143.507817112819</v>
      </c>
      <c r="F30">
        <f t="shared" si="1"/>
        <v>-8143.5</v>
      </c>
      <c r="G30">
        <f t="shared" si="2"/>
        <v>-0.017171039999084314</v>
      </c>
      <c r="H30">
        <f t="shared" si="3"/>
        <v>-0.017171039999084314</v>
      </c>
      <c r="O30">
        <f t="shared" si="4"/>
        <v>-0.004963265618614161</v>
      </c>
      <c r="Q30" s="2">
        <f t="shared" si="5"/>
        <v>11927.866999999998</v>
      </c>
    </row>
    <row r="31" spans="1:17" ht="12.75">
      <c r="A31" s="73" t="s">
        <v>107</v>
      </c>
      <c r="B31" s="75" t="s">
        <v>59</v>
      </c>
      <c r="C31" s="74">
        <v>27606.476</v>
      </c>
      <c r="D31" s="16"/>
      <c r="E31">
        <f t="shared" si="0"/>
        <v>-7842.993315621566</v>
      </c>
      <c r="F31">
        <f t="shared" si="1"/>
        <v>-7843</v>
      </c>
      <c r="G31">
        <f t="shared" si="2"/>
        <v>0.014682879998872522</v>
      </c>
      <c r="H31">
        <f t="shared" si="3"/>
        <v>0.014682879998872522</v>
      </c>
      <c r="O31">
        <f t="shared" si="4"/>
        <v>-0.004837911860259193</v>
      </c>
      <c r="Q31" s="2">
        <f t="shared" si="5"/>
        <v>12587.975999999999</v>
      </c>
    </row>
    <row r="32" spans="1:17" ht="12.75">
      <c r="A32" s="73" t="s">
        <v>107</v>
      </c>
      <c r="B32" s="75" t="s">
        <v>59</v>
      </c>
      <c r="C32" s="74">
        <v>27628.445</v>
      </c>
      <c r="D32" s="16"/>
      <c r="E32">
        <f t="shared" si="0"/>
        <v>-7832.9919323905215</v>
      </c>
      <c r="F32">
        <f t="shared" si="1"/>
        <v>-7833</v>
      </c>
      <c r="G32">
        <f t="shared" si="2"/>
        <v>0.017721280000841944</v>
      </c>
      <c r="H32">
        <f t="shared" si="3"/>
        <v>0.017721280000841944</v>
      </c>
      <c r="O32">
        <f t="shared" si="4"/>
        <v>-0.00483374035415753</v>
      </c>
      <c r="Q32" s="2">
        <f t="shared" si="5"/>
        <v>12609.945</v>
      </c>
    </row>
    <row r="33" spans="1:17" ht="12.75">
      <c r="A33" s="73" t="s">
        <v>107</v>
      </c>
      <c r="B33" s="75" t="s">
        <v>59</v>
      </c>
      <c r="C33" s="74">
        <v>27683.347</v>
      </c>
      <c r="D33" s="16"/>
      <c r="E33">
        <f t="shared" si="0"/>
        <v>-7807.99780693416</v>
      </c>
      <c r="F33">
        <f t="shared" si="1"/>
        <v>-7808</v>
      </c>
      <c r="G33">
        <f t="shared" si="2"/>
        <v>0.004817280001589097</v>
      </c>
      <c r="H33">
        <f t="shared" si="3"/>
        <v>0.004817280001589097</v>
      </c>
      <c r="O33">
        <f t="shared" si="4"/>
        <v>-0.004823311588903373</v>
      </c>
      <c r="Q33" s="2">
        <f t="shared" si="5"/>
        <v>12664.847000000002</v>
      </c>
    </row>
    <row r="34" spans="1:17" ht="12.75">
      <c r="A34" s="73" t="s">
        <v>107</v>
      </c>
      <c r="B34" s="75" t="s">
        <v>59</v>
      </c>
      <c r="C34" s="74">
        <v>27694.342</v>
      </c>
      <c r="D34" s="16"/>
      <c r="E34">
        <f t="shared" si="0"/>
        <v>-7802.9923351955595</v>
      </c>
      <c r="F34">
        <f t="shared" si="1"/>
        <v>-7803</v>
      </c>
      <c r="G34">
        <f t="shared" si="2"/>
        <v>0.01683648000107496</v>
      </c>
      <c r="H34">
        <f t="shared" si="3"/>
        <v>0.01683648000107496</v>
      </c>
      <c r="O34">
        <f t="shared" si="4"/>
        <v>-0.004821225835852542</v>
      </c>
      <c r="Q34" s="2">
        <f t="shared" si="5"/>
        <v>12675.842</v>
      </c>
    </row>
    <row r="35" spans="1:17" ht="12.75">
      <c r="A35" s="73" t="s">
        <v>147</v>
      </c>
      <c r="B35" s="75" t="s">
        <v>59</v>
      </c>
      <c r="C35" s="74">
        <v>28366.489</v>
      </c>
      <c r="D35" s="16"/>
      <c r="E35">
        <f t="shared" si="0"/>
        <v>-7496.9975364065085</v>
      </c>
      <c r="F35">
        <f t="shared" si="1"/>
        <v>-7497</v>
      </c>
      <c r="G35">
        <f t="shared" si="2"/>
        <v>0.005411520003690384</v>
      </c>
      <c r="H35">
        <f t="shared" si="3"/>
        <v>0.005411520003690384</v>
      </c>
      <c r="O35">
        <f t="shared" si="4"/>
        <v>-0.004693577749141659</v>
      </c>
      <c r="Q35" s="2">
        <f t="shared" si="5"/>
        <v>13347.989000000001</v>
      </c>
    </row>
    <row r="36" spans="1:17" ht="12.75">
      <c r="A36" s="73" t="s">
        <v>147</v>
      </c>
      <c r="B36" s="75" t="s">
        <v>59</v>
      </c>
      <c r="C36" s="74">
        <v>28377.475</v>
      </c>
      <c r="D36" s="16"/>
      <c r="E36">
        <f t="shared" si="0"/>
        <v>-7491.996161916262</v>
      </c>
      <c r="F36">
        <f t="shared" si="1"/>
        <v>-7492</v>
      </c>
      <c r="G36">
        <f t="shared" si="2"/>
        <v>0.008430720001342706</v>
      </c>
      <c r="H36">
        <f t="shared" si="3"/>
        <v>0.008430720001342706</v>
      </c>
      <c r="O36">
        <f t="shared" si="4"/>
        <v>-0.004691491996090828</v>
      </c>
      <c r="Q36" s="2">
        <f t="shared" si="5"/>
        <v>13358.974999999999</v>
      </c>
    </row>
    <row r="37" spans="1:17" ht="12.75">
      <c r="A37" s="73" t="s">
        <v>147</v>
      </c>
      <c r="B37" s="75" t="s">
        <v>51</v>
      </c>
      <c r="C37" s="74">
        <v>28387.32</v>
      </c>
      <c r="D37" s="16"/>
      <c r="E37">
        <f t="shared" si="0"/>
        <v>-7487.514227467283</v>
      </c>
      <c r="F37">
        <f t="shared" si="1"/>
        <v>-7487.5</v>
      </c>
      <c r="G37">
        <f t="shared" si="2"/>
        <v>-0.03125200000067707</v>
      </c>
      <c r="H37">
        <f t="shared" si="3"/>
        <v>-0.03125200000067707</v>
      </c>
      <c r="O37">
        <f t="shared" si="4"/>
        <v>-0.004689614818345079</v>
      </c>
      <c r="Q37" s="2">
        <f t="shared" si="5"/>
        <v>13368.82</v>
      </c>
    </row>
    <row r="38" spans="1:17" ht="12.75">
      <c r="A38" s="73" t="s">
        <v>147</v>
      </c>
      <c r="B38" s="75" t="s">
        <v>59</v>
      </c>
      <c r="C38" s="74">
        <v>28399.432</v>
      </c>
      <c r="D38" s="16"/>
      <c r="E38">
        <f t="shared" si="0"/>
        <v>-7482.000241683022</v>
      </c>
      <c r="F38">
        <f t="shared" si="1"/>
        <v>-7482</v>
      </c>
      <c r="G38">
        <f t="shared" si="2"/>
        <v>-0.0005308799991325941</v>
      </c>
      <c r="H38">
        <f t="shared" si="3"/>
        <v>-0.0005308799991325941</v>
      </c>
      <c r="O38">
        <f t="shared" si="4"/>
        <v>-0.004687320489989165</v>
      </c>
      <c r="Q38" s="2">
        <f t="shared" si="5"/>
        <v>13380.932</v>
      </c>
    </row>
    <row r="39" spans="1:17" ht="12.75">
      <c r="A39" s="73" t="s">
        <v>147</v>
      </c>
      <c r="B39" s="75" t="s">
        <v>51</v>
      </c>
      <c r="C39" s="74">
        <v>28422.487</v>
      </c>
      <c r="D39" s="16"/>
      <c r="E39">
        <f t="shared" si="0"/>
        <v>-7471.504457150648</v>
      </c>
      <c r="F39">
        <f t="shared" si="1"/>
        <v>-7471.5</v>
      </c>
      <c r="G39">
        <f t="shared" si="2"/>
        <v>-0.009790559997782111</v>
      </c>
      <c r="H39">
        <f t="shared" si="3"/>
        <v>-0.009790559997782111</v>
      </c>
      <c r="O39">
        <f t="shared" si="4"/>
        <v>-0.004682940408582419</v>
      </c>
      <c r="Q39" s="2">
        <f t="shared" si="5"/>
        <v>13403.987000000001</v>
      </c>
    </row>
    <row r="40" spans="1:17" ht="12.75">
      <c r="A40" s="73" t="s">
        <v>147</v>
      </c>
      <c r="B40" s="75" t="s">
        <v>59</v>
      </c>
      <c r="C40" s="74">
        <v>28454.36</v>
      </c>
      <c r="D40" s="16"/>
      <c r="E40">
        <f t="shared" si="0"/>
        <v>-7456.994279731418</v>
      </c>
      <c r="F40">
        <f t="shared" si="1"/>
        <v>-7457</v>
      </c>
      <c r="G40">
        <f t="shared" si="2"/>
        <v>0.012565119999635499</v>
      </c>
      <c r="H40">
        <f t="shared" si="3"/>
        <v>0.012565119999635499</v>
      </c>
      <c r="O40">
        <f t="shared" si="4"/>
        <v>-0.004676891724735008</v>
      </c>
      <c r="Q40" s="2">
        <f t="shared" si="5"/>
        <v>13435.86</v>
      </c>
    </row>
    <row r="41" spans="1:17" ht="12.75">
      <c r="A41" s="73" t="s">
        <v>147</v>
      </c>
      <c r="B41" s="75" t="s">
        <v>51</v>
      </c>
      <c r="C41" s="74">
        <v>28455.408</v>
      </c>
      <c r="D41" s="16"/>
      <c r="E41">
        <f t="shared" si="0"/>
        <v>-7456.517177923137</v>
      </c>
      <c r="F41">
        <f t="shared" si="1"/>
        <v>-7456.5</v>
      </c>
      <c r="G41">
        <f t="shared" si="2"/>
        <v>-0.03773295999781112</v>
      </c>
      <c r="H41">
        <f t="shared" si="3"/>
        <v>-0.03773295999781112</v>
      </c>
      <c r="O41">
        <f t="shared" si="4"/>
        <v>-0.004676683149429924</v>
      </c>
      <c r="Q41" s="2">
        <f t="shared" si="5"/>
        <v>13436.908</v>
      </c>
    </row>
    <row r="42" spans="1:17" ht="12.75">
      <c r="A42" s="73" t="s">
        <v>147</v>
      </c>
      <c r="B42" s="75" t="s">
        <v>59</v>
      </c>
      <c r="C42" s="74">
        <v>28465.311</v>
      </c>
      <c r="D42" s="16"/>
      <c r="E42">
        <f t="shared" si="0"/>
        <v>-7452.008838984767</v>
      </c>
      <c r="F42">
        <f t="shared" si="1"/>
        <v>-7452</v>
      </c>
      <c r="G42">
        <f t="shared" si="2"/>
        <v>-0.01941567999892868</v>
      </c>
      <c r="H42">
        <f t="shared" si="3"/>
        <v>-0.01941567999892868</v>
      </c>
      <c r="O42">
        <f t="shared" si="4"/>
        <v>-0.0046748059716841765</v>
      </c>
      <c r="Q42" s="2">
        <f t="shared" si="5"/>
        <v>13446.811000000002</v>
      </c>
    </row>
    <row r="43" spans="1:17" ht="12.75">
      <c r="A43" s="73" t="s">
        <v>147</v>
      </c>
      <c r="B43" s="75" t="s">
        <v>59</v>
      </c>
      <c r="C43" s="74">
        <v>28476.34</v>
      </c>
      <c r="D43" s="16"/>
      <c r="E43">
        <f t="shared" si="0"/>
        <v>-7446.987888752386</v>
      </c>
      <c r="F43">
        <f t="shared" si="1"/>
        <v>-7447</v>
      </c>
      <c r="G43">
        <f t="shared" si="2"/>
        <v>0.026603520000207936</v>
      </c>
      <c r="H43">
        <f t="shared" si="3"/>
        <v>0.026603520000207936</v>
      </c>
      <c r="O43">
        <f t="shared" si="4"/>
        <v>-0.004672720218633345</v>
      </c>
      <c r="Q43" s="2">
        <f t="shared" si="5"/>
        <v>13457.84</v>
      </c>
    </row>
    <row r="44" spans="1:17" ht="12.75">
      <c r="A44" s="73" t="s">
        <v>147</v>
      </c>
      <c r="B44" s="75" t="s">
        <v>59</v>
      </c>
      <c r="C44" s="74">
        <v>28498.26</v>
      </c>
      <c r="D44" s="16"/>
      <c r="E44">
        <f t="shared" si="0"/>
        <v>-7437.0088127623785</v>
      </c>
      <c r="F44">
        <f t="shared" si="1"/>
        <v>-7437</v>
      </c>
      <c r="G44">
        <f t="shared" si="2"/>
        <v>-0.0193580800005293</v>
      </c>
      <c r="H44">
        <f t="shared" si="3"/>
        <v>-0.0193580800005293</v>
      </c>
      <c r="O44">
        <f t="shared" si="4"/>
        <v>-0.004668548712531682</v>
      </c>
      <c r="Q44" s="2">
        <f t="shared" si="5"/>
        <v>13479.759999999998</v>
      </c>
    </row>
    <row r="45" spans="1:17" ht="12.75">
      <c r="A45" s="73" t="s">
        <v>147</v>
      </c>
      <c r="B45" s="75" t="s">
        <v>59</v>
      </c>
      <c r="C45" s="74">
        <v>28614.719</v>
      </c>
      <c r="D45" s="16"/>
      <c r="E45">
        <f t="shared" si="0"/>
        <v>-7383.990874317106</v>
      </c>
      <c r="F45">
        <f t="shared" si="1"/>
        <v>-7384</v>
      </c>
      <c r="G45">
        <f t="shared" si="2"/>
        <v>0.020045440000103554</v>
      </c>
      <c r="H45">
        <f t="shared" si="3"/>
        <v>0.020045440000103554</v>
      </c>
      <c r="O45">
        <f t="shared" si="4"/>
        <v>-0.004646439730192869</v>
      </c>
      <c r="Q45" s="2">
        <f t="shared" si="5"/>
        <v>13596.219000000001</v>
      </c>
    </row>
    <row r="46" spans="1:17" ht="12.75">
      <c r="A46" s="73" t="s">
        <v>147</v>
      </c>
      <c r="B46" s="75" t="s">
        <v>59</v>
      </c>
      <c r="C46" s="74">
        <v>28689.379</v>
      </c>
      <c r="D46" s="16"/>
      <c r="E46">
        <f t="shared" si="0"/>
        <v>-7350.001922975226</v>
      </c>
      <c r="F46">
        <f t="shared" si="1"/>
        <v>-7350</v>
      </c>
      <c r="G46">
        <f t="shared" si="2"/>
        <v>-0.004223999996611383</v>
      </c>
      <c r="H46">
        <f t="shared" si="3"/>
        <v>-0.004223999996611383</v>
      </c>
      <c r="O46">
        <f t="shared" si="4"/>
        <v>-0.004632256609447215</v>
      </c>
      <c r="Q46" s="2">
        <f t="shared" si="5"/>
        <v>13670.879</v>
      </c>
    </row>
    <row r="47" spans="1:17" ht="12.75">
      <c r="A47" s="73" t="s">
        <v>147</v>
      </c>
      <c r="B47" s="75" t="s">
        <v>51</v>
      </c>
      <c r="C47" s="74">
        <v>28690.479</v>
      </c>
      <c r="D47" s="16"/>
      <c r="E47">
        <f t="shared" si="0"/>
        <v>-7349.501148176459</v>
      </c>
      <c r="F47">
        <f t="shared" si="1"/>
        <v>-7349.5</v>
      </c>
      <c r="G47">
        <f t="shared" si="2"/>
        <v>-0.0025220800016541034</v>
      </c>
      <c r="H47">
        <f t="shared" si="3"/>
        <v>-0.0025220800016541034</v>
      </c>
      <c r="O47">
        <f t="shared" si="4"/>
        <v>-0.004632048034142132</v>
      </c>
      <c r="Q47" s="2">
        <f t="shared" si="5"/>
        <v>13671.979</v>
      </c>
    </row>
    <row r="48" spans="1:17" ht="12.75">
      <c r="A48" s="73" t="s">
        <v>147</v>
      </c>
      <c r="B48" s="75" t="s">
        <v>59</v>
      </c>
      <c r="C48" s="74">
        <v>28757.476</v>
      </c>
      <c r="D48" s="16"/>
      <c r="E48">
        <f t="shared" si="0"/>
        <v>-7319.000776182728</v>
      </c>
      <c r="F48">
        <f t="shared" si="1"/>
        <v>-7319</v>
      </c>
      <c r="G48">
        <f t="shared" si="2"/>
        <v>-0.0017049599991878495</v>
      </c>
      <c r="H48">
        <f t="shared" si="3"/>
        <v>-0.0017049599991878495</v>
      </c>
      <c r="O48">
        <f t="shared" si="4"/>
        <v>-0.00461932494053206</v>
      </c>
      <c r="Q48" s="2">
        <f t="shared" si="5"/>
        <v>13738.975999999999</v>
      </c>
    </row>
    <row r="49" spans="1:17" ht="12.75">
      <c r="A49" s="73" t="s">
        <v>147</v>
      </c>
      <c r="B49" s="75" t="s">
        <v>51</v>
      </c>
      <c r="C49" s="74">
        <v>28778.338</v>
      </c>
      <c r="D49" s="16"/>
      <c r="E49">
        <f t="shared" si="0"/>
        <v>-7309.503354499171</v>
      </c>
      <c r="F49">
        <f t="shared" si="1"/>
        <v>-7309.5</v>
      </c>
      <c r="G49">
        <f t="shared" si="2"/>
        <v>-0.007368479997239774</v>
      </c>
      <c r="H49">
        <f t="shared" si="3"/>
        <v>-0.007368479997239774</v>
      </c>
      <c r="O49">
        <f t="shared" si="4"/>
        <v>-0.004615362009735481</v>
      </c>
      <c r="Q49" s="2">
        <f t="shared" si="5"/>
        <v>13759.838</v>
      </c>
    </row>
    <row r="50" spans="1:17" ht="12.75">
      <c r="A50" s="73" t="s">
        <v>147</v>
      </c>
      <c r="B50" s="75" t="s">
        <v>59</v>
      </c>
      <c r="C50" s="74">
        <v>28779.44</v>
      </c>
      <c r="D50" s="16"/>
      <c r="E50">
        <f t="shared" si="0"/>
        <v>-7309.001669200769</v>
      </c>
      <c r="F50">
        <f t="shared" si="1"/>
        <v>-7309</v>
      </c>
      <c r="G50">
        <f t="shared" si="2"/>
        <v>-0.003666560001875041</v>
      </c>
      <c r="H50">
        <f t="shared" si="3"/>
        <v>-0.003666560001875041</v>
      </c>
      <c r="O50">
        <f t="shared" si="4"/>
        <v>-0.004615153434430397</v>
      </c>
      <c r="Q50" s="2">
        <f t="shared" si="5"/>
        <v>13760.939999999999</v>
      </c>
    </row>
    <row r="51" spans="1:17" ht="12.75">
      <c r="A51" s="73" t="s">
        <v>147</v>
      </c>
      <c r="B51" s="75" t="s">
        <v>51</v>
      </c>
      <c r="C51" s="74">
        <v>28780.514</v>
      </c>
      <c r="D51" s="16"/>
      <c r="E51">
        <f t="shared" si="0"/>
        <v>-7308.512730897244</v>
      </c>
      <c r="F51">
        <f t="shared" si="1"/>
        <v>-7308.5</v>
      </c>
      <c r="G51">
        <f t="shared" si="2"/>
        <v>-0.027964639997662744</v>
      </c>
      <c r="H51">
        <f t="shared" si="3"/>
        <v>-0.027964639997662744</v>
      </c>
      <c r="O51">
        <f t="shared" si="4"/>
        <v>-0.0046149448591253145</v>
      </c>
      <c r="Q51" s="2">
        <f t="shared" si="5"/>
        <v>13762.014</v>
      </c>
    </row>
    <row r="52" spans="1:17" ht="12.75">
      <c r="A52" s="73" t="s">
        <v>147</v>
      </c>
      <c r="B52" s="75" t="s">
        <v>59</v>
      </c>
      <c r="C52" s="74">
        <v>28790.416</v>
      </c>
      <c r="D52" s="16"/>
      <c r="E52">
        <f t="shared" si="0"/>
        <v>-7304.004847208691</v>
      </c>
      <c r="F52">
        <f t="shared" si="1"/>
        <v>-7304</v>
      </c>
      <c r="G52">
        <f t="shared" si="2"/>
        <v>-0.01064735999898403</v>
      </c>
      <c r="H52">
        <f t="shared" si="3"/>
        <v>-0.01064735999898403</v>
      </c>
      <c r="O52">
        <f t="shared" si="4"/>
        <v>-0.004613067681379567</v>
      </c>
      <c r="Q52" s="2">
        <f t="shared" si="5"/>
        <v>13771.916000000001</v>
      </c>
    </row>
    <row r="53" spans="1:17" ht="12.75">
      <c r="A53" s="73" t="s">
        <v>147</v>
      </c>
      <c r="B53" s="75" t="s">
        <v>51</v>
      </c>
      <c r="C53" s="74">
        <v>28802.488</v>
      </c>
      <c r="D53" s="16"/>
      <c r="E53">
        <f aca="true" t="shared" si="6" ref="E53:E84">+(C53-C$7)/C$8</f>
        <v>-7298.509071417114</v>
      </c>
      <c r="F53">
        <f aca="true" t="shared" si="7" ref="F53:F84">ROUND(2*E53,0)/2</f>
        <v>-7298.5</v>
      </c>
      <c r="G53">
        <f aca="true" t="shared" si="8" ref="G53:G84">+C53-(C$7+F53*C$8)</f>
        <v>-0.019926239998312667</v>
      </c>
      <c r="H53">
        <f aca="true" t="shared" si="9" ref="H53:H84">+G53</f>
        <v>-0.019926239998312667</v>
      </c>
      <c r="O53">
        <f aca="true" t="shared" si="10" ref="O53:O84">+C$11+C$12*$F53</f>
        <v>-0.004610773353023651</v>
      </c>
      <c r="Q53" s="2">
        <f aca="true" t="shared" si="11" ref="Q53:Q84">+C53-15018.5</f>
        <v>13783.988000000001</v>
      </c>
    </row>
    <row r="54" spans="1:17" ht="12.75">
      <c r="A54" s="73" t="s">
        <v>147</v>
      </c>
      <c r="B54" s="75" t="s">
        <v>51</v>
      </c>
      <c r="C54" s="74">
        <v>28833.257</v>
      </c>
      <c r="D54" s="16"/>
      <c r="E54">
        <f t="shared" si="6"/>
        <v>-7284.50148979592</v>
      </c>
      <c r="F54">
        <f t="shared" si="7"/>
        <v>-7284.5</v>
      </c>
      <c r="G54">
        <f t="shared" si="8"/>
        <v>-0.0032724799966672435</v>
      </c>
      <c r="H54">
        <f t="shared" si="9"/>
        <v>-0.0032724799966672435</v>
      </c>
      <c r="O54">
        <f t="shared" si="10"/>
        <v>-0.0046049332444813235</v>
      </c>
      <c r="Q54" s="2">
        <f t="shared" si="11"/>
        <v>13814.757000000001</v>
      </c>
    </row>
    <row r="55" spans="1:17" ht="12.75">
      <c r="A55" s="73" t="s">
        <v>147</v>
      </c>
      <c r="B55" s="75" t="s">
        <v>59</v>
      </c>
      <c r="C55" s="74">
        <v>28834.343</v>
      </c>
      <c r="D55" s="16"/>
      <c r="E55">
        <f t="shared" si="6"/>
        <v>-7284.007088494591</v>
      </c>
      <c r="F55">
        <f t="shared" si="7"/>
        <v>-7284</v>
      </c>
      <c r="G55">
        <f t="shared" si="8"/>
        <v>-0.015570559997286182</v>
      </c>
      <c r="H55">
        <f t="shared" si="9"/>
        <v>-0.015570559997286182</v>
      </c>
      <c r="O55">
        <f t="shared" si="10"/>
        <v>-0.004604724669176241</v>
      </c>
      <c r="Q55" s="2">
        <f t="shared" si="11"/>
        <v>13815.843</v>
      </c>
    </row>
    <row r="56" spans="1:17" ht="12.75">
      <c r="A56" s="73" t="s">
        <v>147</v>
      </c>
      <c r="B56" s="75" t="s">
        <v>51</v>
      </c>
      <c r="C56" s="74">
        <v>28844.224</v>
      </c>
      <c r="D56" s="16"/>
      <c r="E56">
        <f t="shared" si="6"/>
        <v>-7279.508765052198</v>
      </c>
      <c r="F56">
        <f t="shared" si="7"/>
        <v>-7279.5</v>
      </c>
      <c r="G56">
        <f t="shared" si="8"/>
        <v>-0.01925328000288573</v>
      </c>
      <c r="H56">
        <f t="shared" si="9"/>
        <v>-0.01925328000288573</v>
      </c>
      <c r="O56">
        <f t="shared" si="10"/>
        <v>-0.004602847491430492</v>
      </c>
      <c r="Q56" s="2">
        <f t="shared" si="11"/>
        <v>13825.723999999998</v>
      </c>
    </row>
    <row r="57" spans="1:17" ht="12.75">
      <c r="A57" s="73" t="s">
        <v>147</v>
      </c>
      <c r="B57" s="75" t="s">
        <v>59</v>
      </c>
      <c r="C57" s="74">
        <v>28845.325</v>
      </c>
      <c r="D57" s="16"/>
      <c r="E57">
        <f t="shared" si="6"/>
        <v>-7279.007535003611</v>
      </c>
      <c r="F57">
        <f t="shared" si="7"/>
        <v>-7279</v>
      </c>
      <c r="G57">
        <f t="shared" si="8"/>
        <v>-0.01655135999681079</v>
      </c>
      <c r="H57">
        <f t="shared" si="9"/>
        <v>-0.01655135999681079</v>
      </c>
      <c r="O57">
        <f t="shared" si="10"/>
        <v>-0.004602638916125409</v>
      </c>
      <c r="Q57" s="2">
        <f t="shared" si="11"/>
        <v>13826.825</v>
      </c>
    </row>
    <row r="58" spans="1:17" ht="12.75">
      <c r="A58" s="73" t="s">
        <v>211</v>
      </c>
      <c r="B58" s="75" t="s">
        <v>51</v>
      </c>
      <c r="C58" s="74">
        <v>28866.201</v>
      </c>
      <c r="D58" s="16"/>
      <c r="E58">
        <f t="shared" si="6"/>
        <v>-7269.503739822616</v>
      </c>
      <c r="F58">
        <f t="shared" si="7"/>
        <v>-7269.5</v>
      </c>
      <c r="G58">
        <f t="shared" si="8"/>
        <v>-0.008214879999286495</v>
      </c>
      <c r="H58">
        <f t="shared" si="9"/>
        <v>-0.008214879999286495</v>
      </c>
      <c r="O58">
        <f t="shared" si="10"/>
        <v>-0.00459867598532883</v>
      </c>
      <c r="Q58" s="2">
        <f t="shared" si="11"/>
        <v>13847.701000000001</v>
      </c>
    </row>
    <row r="59" spans="1:17" ht="12.75">
      <c r="A59" s="73" t="s">
        <v>211</v>
      </c>
      <c r="B59" s="75" t="s">
        <v>59</v>
      </c>
      <c r="C59" s="74">
        <v>28867.283</v>
      </c>
      <c r="D59" s="16"/>
      <c r="E59">
        <f t="shared" si="6"/>
        <v>-7269.011159520555</v>
      </c>
      <c r="F59">
        <f t="shared" si="7"/>
        <v>-7269</v>
      </c>
      <c r="G59">
        <f t="shared" si="8"/>
        <v>-0.024512959997082362</v>
      </c>
      <c r="H59">
        <f t="shared" si="9"/>
        <v>-0.024512959997082362</v>
      </c>
      <c r="O59">
        <f t="shared" si="10"/>
        <v>-0.004598467410023746</v>
      </c>
      <c r="Q59" s="2">
        <f t="shared" si="11"/>
        <v>13848.783</v>
      </c>
    </row>
    <row r="60" spans="1:17" ht="12.75">
      <c r="A60" s="73" t="s">
        <v>220</v>
      </c>
      <c r="B60" s="75" t="s">
        <v>59</v>
      </c>
      <c r="C60" s="74">
        <v>34165.4975</v>
      </c>
      <c r="D60" s="16"/>
      <c r="E60">
        <f t="shared" si="6"/>
        <v>-4856.999977638129</v>
      </c>
      <c r="F60">
        <f t="shared" si="7"/>
        <v>-4857</v>
      </c>
      <c r="G60">
        <f t="shared" si="8"/>
        <v>4.911999712930992E-05</v>
      </c>
      <c r="H60">
        <f t="shared" si="9"/>
        <v>4.911999712930992E-05</v>
      </c>
      <c r="O60">
        <f t="shared" si="10"/>
        <v>-0.003592300138302671</v>
      </c>
      <c r="Q60" s="2">
        <f t="shared" si="11"/>
        <v>19146.997499999998</v>
      </c>
    </row>
    <row r="61" spans="1:17" ht="12.75">
      <c r="A61" s="73" t="s">
        <v>224</v>
      </c>
      <c r="B61" s="75" t="s">
        <v>51</v>
      </c>
      <c r="C61" s="74">
        <v>34166.5789</v>
      </c>
      <c r="D61" s="16"/>
      <c r="E61">
        <f t="shared" si="6"/>
        <v>-4856.507670485957</v>
      </c>
      <c r="F61">
        <f t="shared" si="7"/>
        <v>-4856.5</v>
      </c>
      <c r="G61">
        <f t="shared" si="8"/>
        <v>-0.01684895999642322</v>
      </c>
      <c r="H61">
        <f t="shared" si="9"/>
        <v>-0.01684895999642322</v>
      </c>
      <c r="O61">
        <f t="shared" si="10"/>
        <v>-0.003592091562997588</v>
      </c>
      <c r="Q61" s="2">
        <f t="shared" si="11"/>
        <v>19148.0789</v>
      </c>
    </row>
    <row r="62" spans="1:17" ht="12.75">
      <c r="A62" s="73" t="s">
        <v>228</v>
      </c>
      <c r="B62" s="75" t="s">
        <v>59</v>
      </c>
      <c r="C62" s="74">
        <v>34211.639</v>
      </c>
      <c r="D62" s="16"/>
      <c r="E62">
        <f t="shared" si="6"/>
        <v>-4835.9940682041415</v>
      </c>
      <c r="F62">
        <f t="shared" si="7"/>
        <v>-4836</v>
      </c>
      <c r="G62">
        <f t="shared" si="8"/>
        <v>0.013029760004428681</v>
      </c>
      <c r="H62">
        <f t="shared" si="9"/>
        <v>0.013029760004428681</v>
      </c>
      <c r="O62">
        <f t="shared" si="10"/>
        <v>-0.003583539975489179</v>
      </c>
      <c r="Q62" s="2">
        <f t="shared" si="11"/>
        <v>19193.139000000003</v>
      </c>
    </row>
    <row r="63" spans="1:17" ht="12.75">
      <c r="A63" s="73" t="s">
        <v>220</v>
      </c>
      <c r="B63" s="75" t="s">
        <v>51</v>
      </c>
      <c r="C63" s="74">
        <v>34243.4599</v>
      </c>
      <c r="D63" s="16"/>
      <c r="E63">
        <f t="shared" si="6"/>
        <v>-4821.507609300381</v>
      </c>
      <c r="F63">
        <f t="shared" si="7"/>
        <v>-4821.5</v>
      </c>
      <c r="G63">
        <f t="shared" si="8"/>
        <v>-0.016714559998945333</v>
      </c>
      <c r="H63">
        <f t="shared" si="9"/>
        <v>-0.016714559998945333</v>
      </c>
      <c r="O63">
        <f t="shared" si="10"/>
        <v>-0.0035774912916417675</v>
      </c>
      <c r="Q63" s="2">
        <f t="shared" si="11"/>
        <v>19224.9599</v>
      </c>
    </row>
    <row r="64" spans="1:17" ht="12.75">
      <c r="A64" s="73" t="s">
        <v>228</v>
      </c>
      <c r="B64" s="75" t="s">
        <v>59</v>
      </c>
      <c r="C64" s="74">
        <v>34244.575</v>
      </c>
      <c r="D64" s="16"/>
      <c r="E64">
        <f t="shared" si="6"/>
        <v>-4820.9999602293765</v>
      </c>
      <c r="F64">
        <f t="shared" si="7"/>
        <v>-4821</v>
      </c>
      <c r="G64">
        <f t="shared" si="8"/>
        <v>8.736000017961487E-05</v>
      </c>
      <c r="H64">
        <f t="shared" si="9"/>
        <v>8.736000017961487E-05</v>
      </c>
      <c r="O64">
        <f t="shared" si="10"/>
        <v>-0.0035772827163366846</v>
      </c>
      <c r="Q64" s="2">
        <f t="shared" si="11"/>
        <v>19226.074999999997</v>
      </c>
    </row>
    <row r="65" spans="1:17" ht="12.75">
      <c r="A65" s="73" t="s">
        <v>220</v>
      </c>
      <c r="B65" s="75" t="s">
        <v>59</v>
      </c>
      <c r="C65" s="74">
        <v>34253.3614</v>
      </c>
      <c r="D65" s="16"/>
      <c r="E65">
        <f t="shared" si="6"/>
        <v>-4816.999953236737</v>
      </c>
      <c r="F65">
        <f t="shared" si="7"/>
        <v>-4817</v>
      </c>
      <c r="G65">
        <f t="shared" si="8"/>
        <v>0.00010272000508848578</v>
      </c>
      <c r="H65">
        <f t="shared" si="9"/>
        <v>0.00010272000508848578</v>
      </c>
      <c r="O65">
        <f t="shared" si="10"/>
        <v>-0.0035756141138960197</v>
      </c>
      <c r="Q65" s="2">
        <f t="shared" si="11"/>
        <v>19234.8614</v>
      </c>
    </row>
    <row r="66" spans="1:17" ht="12.75">
      <c r="A66" s="58" t="s">
        <v>73</v>
      </c>
      <c r="B66" s="59" t="s">
        <v>74</v>
      </c>
      <c r="C66" s="58">
        <v>34493.873</v>
      </c>
      <c r="D66" s="58">
        <v>0.001</v>
      </c>
      <c r="E66">
        <f t="shared" si="6"/>
        <v>-4707.50709133535</v>
      </c>
      <c r="F66">
        <f t="shared" si="7"/>
        <v>-4707.5</v>
      </c>
      <c r="G66">
        <f t="shared" si="8"/>
        <v>-0.0155767999967793</v>
      </c>
      <c r="H66">
        <f t="shared" si="9"/>
        <v>-0.0155767999967793</v>
      </c>
      <c r="O66">
        <f t="shared" si="10"/>
        <v>-0.0035299361220828118</v>
      </c>
      <c r="Q66" s="2">
        <f t="shared" si="11"/>
        <v>19475.373</v>
      </c>
    </row>
    <row r="67" spans="1:17" ht="12.75">
      <c r="A67" s="73" t="s">
        <v>96</v>
      </c>
      <c r="B67" s="75" t="s">
        <v>51</v>
      </c>
      <c r="C67" s="74">
        <v>34873.9</v>
      </c>
      <c r="D67" s="16"/>
      <c r="E67">
        <f t="shared" si="6"/>
        <v>-4534.499869106571</v>
      </c>
      <c r="F67">
        <f t="shared" si="7"/>
        <v>-4534.5</v>
      </c>
      <c r="G67">
        <f t="shared" si="8"/>
        <v>0.0002875200007110834</v>
      </c>
      <c r="H67">
        <f t="shared" si="9"/>
        <v>0.0002875200007110834</v>
      </c>
      <c r="O67">
        <f t="shared" si="10"/>
        <v>-0.0034577690665240444</v>
      </c>
      <c r="Q67" s="2">
        <f t="shared" si="11"/>
        <v>19855.4</v>
      </c>
    </row>
    <row r="68" spans="1:17" ht="12.75">
      <c r="A68" s="73" t="s">
        <v>248</v>
      </c>
      <c r="B68" s="75" t="s">
        <v>59</v>
      </c>
      <c r="C68" s="74">
        <v>37493.348</v>
      </c>
      <c r="D68" s="16"/>
      <c r="E68">
        <f t="shared" si="6"/>
        <v>-3341.996646302068</v>
      </c>
      <c r="F68">
        <f t="shared" si="7"/>
        <v>-3342</v>
      </c>
      <c r="G68">
        <f t="shared" si="8"/>
        <v>0.007366719997662585</v>
      </c>
      <c r="H68">
        <f t="shared" si="9"/>
        <v>0.007366719997662585</v>
      </c>
      <c r="O68">
        <f t="shared" si="10"/>
        <v>-0.002960316963900752</v>
      </c>
      <c r="Q68" s="2">
        <f t="shared" si="11"/>
        <v>22474.847999999998</v>
      </c>
    </row>
    <row r="69" spans="1:17" ht="12.75">
      <c r="A69" s="73" t="s">
        <v>248</v>
      </c>
      <c r="B69" s="75" t="s">
        <v>51</v>
      </c>
      <c r="C69" s="74">
        <v>37494.418</v>
      </c>
      <c r="D69" s="16"/>
      <c r="E69">
        <f t="shared" si="6"/>
        <v>-3341.5095289978112</v>
      </c>
      <c r="F69">
        <f t="shared" si="7"/>
        <v>-3341.5</v>
      </c>
      <c r="G69">
        <f t="shared" si="8"/>
        <v>-0.020931359998940025</v>
      </c>
      <c r="H69">
        <f t="shared" si="9"/>
        <v>-0.020931359998940025</v>
      </c>
      <c r="O69">
        <f t="shared" si="10"/>
        <v>-0.0029601083885956686</v>
      </c>
      <c r="Q69" s="2">
        <f t="shared" si="11"/>
        <v>22475.917999999998</v>
      </c>
    </row>
    <row r="70" spans="1:17" ht="12.75">
      <c r="A70" s="73" t="s">
        <v>255</v>
      </c>
      <c r="B70" s="75" t="s">
        <v>51</v>
      </c>
      <c r="C70" s="74">
        <v>37907.396</v>
      </c>
      <c r="D70" s="16"/>
      <c r="E70">
        <f t="shared" si="6"/>
        <v>-3153.5013700470085</v>
      </c>
      <c r="F70">
        <f t="shared" si="7"/>
        <v>-3153.5</v>
      </c>
      <c r="G70">
        <f t="shared" si="8"/>
        <v>-0.003009439999004826</v>
      </c>
      <c r="H70">
        <f t="shared" si="9"/>
        <v>-0.003009439999004826</v>
      </c>
      <c r="O70">
        <f t="shared" si="10"/>
        <v>-0.002881684073884407</v>
      </c>
      <c r="Q70" s="2">
        <f t="shared" si="11"/>
        <v>22888.896</v>
      </c>
    </row>
    <row r="71" spans="1:17" ht="12.75">
      <c r="A71" s="73" t="s">
        <v>248</v>
      </c>
      <c r="B71" s="75" t="s">
        <v>59</v>
      </c>
      <c r="C71" s="74">
        <v>38286.311</v>
      </c>
      <c r="D71" s="16"/>
      <c r="E71">
        <f t="shared" si="6"/>
        <v>-2981.0003856148037</v>
      </c>
      <c r="F71">
        <f t="shared" si="7"/>
        <v>-2981</v>
      </c>
      <c r="G71">
        <f t="shared" si="8"/>
        <v>-0.0008470399989164434</v>
      </c>
      <c r="H71">
        <f t="shared" si="9"/>
        <v>-0.0008470399989164434</v>
      </c>
      <c r="O71">
        <f t="shared" si="10"/>
        <v>-0.0028097255936307235</v>
      </c>
      <c r="Q71" s="2">
        <f t="shared" si="11"/>
        <v>23267.811</v>
      </c>
    </row>
    <row r="72" spans="1:17" ht="12.75">
      <c r="A72" s="73" t="s">
        <v>262</v>
      </c>
      <c r="B72" s="75" t="s">
        <v>59</v>
      </c>
      <c r="C72" s="74">
        <v>38589.451</v>
      </c>
      <c r="D72" s="16"/>
      <c r="E72">
        <f t="shared" si="6"/>
        <v>-2842.995956070504</v>
      </c>
      <c r="F72">
        <f t="shared" si="7"/>
        <v>-2843</v>
      </c>
      <c r="G72">
        <f t="shared" si="8"/>
        <v>0.008882879999873694</v>
      </c>
      <c r="I72">
        <f>+G72</f>
        <v>0.008882879999873694</v>
      </c>
      <c r="O72">
        <f t="shared" si="10"/>
        <v>-0.0027521588094277763</v>
      </c>
      <c r="Q72" s="2">
        <f t="shared" si="11"/>
        <v>23570.951</v>
      </c>
    </row>
    <row r="73" spans="1:17" ht="12.75">
      <c r="A73" s="12" t="s">
        <v>53</v>
      </c>
      <c r="B73" s="11"/>
      <c r="C73" s="17">
        <v>40410.4204</v>
      </c>
      <c r="D73" s="18"/>
      <c r="E73">
        <f t="shared" si="6"/>
        <v>-2013.99996984425</v>
      </c>
      <c r="F73">
        <f t="shared" si="7"/>
        <v>-2014</v>
      </c>
      <c r="G73">
        <f t="shared" si="8"/>
        <v>6.62400052533485E-05</v>
      </c>
      <c r="J73">
        <f>+G73</f>
        <v>6.62400052533485E-05</v>
      </c>
      <c r="O73">
        <f t="shared" si="10"/>
        <v>-0.002406340953599927</v>
      </c>
      <c r="Q73" s="2">
        <f t="shared" si="11"/>
        <v>25391.920400000003</v>
      </c>
    </row>
    <row r="74" spans="1:17" ht="12.75">
      <c r="A74" s="13" t="s">
        <v>54</v>
      </c>
      <c r="B74" s="11"/>
      <c r="C74" s="17">
        <v>40422.489</v>
      </c>
      <c r="D74" s="17">
        <v>0.0002</v>
      </c>
      <c r="E74">
        <f t="shared" si="6"/>
        <v>-2008.505741902051</v>
      </c>
      <c r="F74">
        <f t="shared" si="7"/>
        <v>-2008.5</v>
      </c>
      <c r="G74">
        <f t="shared" si="8"/>
        <v>-0.012612639999133535</v>
      </c>
      <c r="I74">
        <f>+G74</f>
        <v>-0.012612639999133535</v>
      </c>
      <c r="O74">
        <f t="shared" si="10"/>
        <v>-0.0024040466252440128</v>
      </c>
      <c r="Q74" s="2">
        <f t="shared" si="11"/>
        <v>25403.989</v>
      </c>
    </row>
    <row r="75" spans="1:17" ht="12.75">
      <c r="A75" s="12" t="s">
        <v>53</v>
      </c>
      <c r="B75" s="11"/>
      <c r="C75" s="17">
        <v>40477.405</v>
      </c>
      <c r="D75" s="18"/>
      <c r="E75">
        <f t="shared" si="6"/>
        <v>-1983.5052429482528</v>
      </c>
      <c r="F75">
        <f t="shared" si="7"/>
        <v>-1983.5</v>
      </c>
      <c r="G75">
        <f t="shared" si="8"/>
        <v>-0.011516639999172185</v>
      </c>
      <c r="I75">
        <f>+G75</f>
        <v>-0.011516639999172185</v>
      </c>
      <c r="O75">
        <f t="shared" si="10"/>
        <v>-0.0023936178599898556</v>
      </c>
      <c r="Q75" s="2">
        <f t="shared" si="11"/>
        <v>25458.905</v>
      </c>
    </row>
    <row r="76" spans="1:33" ht="12.75">
      <c r="A76" s="14" t="s">
        <v>29</v>
      </c>
      <c r="B76" s="5"/>
      <c r="C76" s="17">
        <v>40713.553</v>
      </c>
      <c r="D76" s="17"/>
      <c r="E76">
        <f t="shared" si="6"/>
        <v>-1875.9989091485975</v>
      </c>
      <c r="F76">
        <f t="shared" si="7"/>
        <v>-1876</v>
      </c>
      <c r="G76">
        <f t="shared" si="8"/>
        <v>0.002396160001808312</v>
      </c>
      <c r="I76">
        <f>+G76</f>
        <v>0.002396160001808312</v>
      </c>
      <c r="O76">
        <f t="shared" si="10"/>
        <v>-0.0023487741693969805</v>
      </c>
      <c r="Q76" s="2">
        <f t="shared" si="11"/>
        <v>25695.053</v>
      </c>
      <c r="AD76">
        <v>11</v>
      </c>
      <c r="AE76" t="s">
        <v>28</v>
      </c>
      <c r="AG76" t="s">
        <v>30</v>
      </c>
    </row>
    <row r="77" spans="1:17" ht="12.75">
      <c r="A77" s="13" t="s">
        <v>55</v>
      </c>
      <c r="B77" s="11"/>
      <c r="C77" s="17">
        <v>40812.398</v>
      </c>
      <c r="D77" s="18"/>
      <c r="E77">
        <f t="shared" si="6"/>
        <v>-1830.9997409810628</v>
      </c>
      <c r="F77">
        <f t="shared" si="7"/>
        <v>-1831</v>
      </c>
      <c r="G77">
        <f t="shared" si="8"/>
        <v>0.0005689600002369843</v>
      </c>
      <c r="I77">
        <f>+G77</f>
        <v>0.0005689600002369843</v>
      </c>
      <c r="O77">
        <f t="shared" si="10"/>
        <v>-0.0023300023919394976</v>
      </c>
      <c r="Q77" s="2">
        <f t="shared" si="11"/>
        <v>25793.898</v>
      </c>
    </row>
    <row r="78" spans="1:17" ht="12.75">
      <c r="A78" s="13" t="s">
        <v>56</v>
      </c>
      <c r="B78" s="11"/>
      <c r="C78" s="17">
        <v>41527.3772</v>
      </c>
      <c r="D78" s="18"/>
      <c r="E78">
        <f t="shared" si="6"/>
        <v>-1505.5055909776313</v>
      </c>
      <c r="F78">
        <f t="shared" si="7"/>
        <v>-1505.5</v>
      </c>
      <c r="G78">
        <f t="shared" si="8"/>
        <v>-0.012281119998078793</v>
      </c>
      <c r="J78">
        <f>+G78</f>
        <v>-0.012281119998078793</v>
      </c>
      <c r="O78">
        <f t="shared" si="10"/>
        <v>-0.0021942198683303723</v>
      </c>
      <c r="Q78" s="2">
        <f t="shared" si="11"/>
        <v>26508.877200000003</v>
      </c>
    </row>
    <row r="79" spans="1:17" ht="12.75">
      <c r="A79" s="73" t="s">
        <v>289</v>
      </c>
      <c r="B79" s="75" t="s">
        <v>51</v>
      </c>
      <c r="C79" s="74">
        <v>41527.3776</v>
      </c>
      <c r="D79" s="16"/>
      <c r="E79">
        <f t="shared" si="6"/>
        <v>-1505.5054088777058</v>
      </c>
      <c r="F79">
        <f t="shared" si="7"/>
        <v>-1505.5</v>
      </c>
      <c r="G79">
        <f t="shared" si="8"/>
        <v>-0.011881120000907686</v>
      </c>
      <c r="J79">
        <f>+G79</f>
        <v>-0.011881120000907686</v>
      </c>
      <c r="O79">
        <f t="shared" si="10"/>
        <v>-0.0021942198683303723</v>
      </c>
      <c r="Q79" s="2">
        <f t="shared" si="11"/>
        <v>26508.8776</v>
      </c>
    </row>
    <row r="80" spans="1:17" ht="12.75">
      <c r="A80" s="13" t="s">
        <v>56</v>
      </c>
      <c r="B80" s="11" t="s">
        <v>51</v>
      </c>
      <c r="C80" s="17">
        <v>41527.3779</v>
      </c>
      <c r="D80" s="18"/>
      <c r="E80">
        <f t="shared" si="6"/>
        <v>-1505.5052723027607</v>
      </c>
      <c r="F80">
        <f t="shared" si="7"/>
        <v>-1505.5</v>
      </c>
      <c r="G80">
        <f t="shared" si="8"/>
        <v>-0.011581120001210365</v>
      </c>
      <c r="J80">
        <f>+G80</f>
        <v>-0.011581120001210365</v>
      </c>
      <c r="O80">
        <f t="shared" si="10"/>
        <v>-0.0021942198683303723</v>
      </c>
      <c r="Q80" s="2">
        <f t="shared" si="11"/>
        <v>26508.8779</v>
      </c>
    </row>
    <row r="81" spans="1:17" ht="12.75">
      <c r="A81" s="73" t="s">
        <v>293</v>
      </c>
      <c r="B81" s="75" t="s">
        <v>59</v>
      </c>
      <c r="C81" s="74">
        <v>41539.47</v>
      </c>
      <c r="D81" s="16"/>
      <c r="E81">
        <f t="shared" si="6"/>
        <v>-1500.0003459898596</v>
      </c>
      <c r="F81">
        <f t="shared" si="7"/>
        <v>-1500</v>
      </c>
      <c r="G81">
        <f t="shared" si="8"/>
        <v>-0.0007599999953527004</v>
      </c>
      <c r="I81">
        <f>+G81</f>
        <v>-0.0007599999953527004</v>
      </c>
      <c r="O81">
        <f t="shared" si="10"/>
        <v>-0.0021919255399744575</v>
      </c>
      <c r="Q81" s="2">
        <f t="shared" si="11"/>
        <v>26520.97</v>
      </c>
    </row>
    <row r="82" spans="1:17" ht="12.75">
      <c r="A82" s="73" t="s">
        <v>293</v>
      </c>
      <c r="B82" s="75" t="s">
        <v>59</v>
      </c>
      <c r="C82" s="74">
        <v>41539.502</v>
      </c>
      <c r="D82" s="16"/>
      <c r="E82">
        <f t="shared" si="6"/>
        <v>-1499.985777995714</v>
      </c>
      <c r="F82">
        <f t="shared" si="7"/>
        <v>-1500</v>
      </c>
      <c r="G82">
        <f t="shared" si="8"/>
        <v>0.0312400000038906</v>
      </c>
      <c r="I82">
        <f>+G82</f>
        <v>0.0312400000038906</v>
      </c>
      <c r="O82">
        <f t="shared" si="10"/>
        <v>-0.0021919255399744575</v>
      </c>
      <c r="Q82" s="2">
        <f t="shared" si="11"/>
        <v>26521.002</v>
      </c>
    </row>
    <row r="83" spans="1:17" ht="12.75">
      <c r="A83" s="73" t="s">
        <v>293</v>
      </c>
      <c r="B83" s="75" t="s">
        <v>51</v>
      </c>
      <c r="C83" s="74">
        <v>41540.556</v>
      </c>
      <c r="D83" s="16"/>
      <c r="E83">
        <f t="shared" si="6"/>
        <v>-1499.5059446885318</v>
      </c>
      <c r="F83">
        <f t="shared" si="7"/>
        <v>-1499.5</v>
      </c>
      <c r="G83">
        <f t="shared" si="8"/>
        <v>-0.013058080003247596</v>
      </c>
      <c r="I83">
        <f>+G83</f>
        <v>-0.013058080003247596</v>
      </c>
      <c r="O83">
        <f t="shared" si="10"/>
        <v>-0.0021917169646693746</v>
      </c>
      <c r="Q83" s="2">
        <f t="shared" si="11"/>
        <v>26522.055999999997</v>
      </c>
    </row>
    <row r="84" spans="1:17" ht="12.75">
      <c r="A84" s="73" t="s">
        <v>293</v>
      </c>
      <c r="B84" s="75" t="s">
        <v>59</v>
      </c>
      <c r="C84" s="74">
        <v>41561.473</v>
      </c>
      <c r="D84" s="16"/>
      <c r="E84">
        <f t="shared" si="6"/>
        <v>-1489.9834842650366</v>
      </c>
      <c r="F84">
        <f t="shared" si="7"/>
        <v>-1490</v>
      </c>
      <c r="G84">
        <f t="shared" si="8"/>
        <v>0.036278400002629496</v>
      </c>
      <c r="J84">
        <f>+G84</f>
        <v>0.036278400002629496</v>
      </c>
      <c r="O84">
        <f t="shared" si="10"/>
        <v>-0.002187754033872795</v>
      </c>
      <c r="Q84" s="2">
        <f t="shared" si="11"/>
        <v>26542.972999999998</v>
      </c>
    </row>
    <row r="85" spans="1:17" ht="12.75">
      <c r="A85" s="73" t="s">
        <v>308</v>
      </c>
      <c r="B85" s="75" t="s">
        <v>59</v>
      </c>
      <c r="C85" s="74">
        <v>41952.428</v>
      </c>
      <c r="D85" s="16"/>
      <c r="E85">
        <f aca="true" t="shared" si="12" ref="E85:E116">+(C85-C$7)/C$8</f>
        <v>-1312.0012920354</v>
      </c>
      <c r="F85">
        <f aca="true" t="shared" si="13" ref="F85:F116">ROUND(2*E85,0)/2</f>
        <v>-1312</v>
      </c>
      <c r="G85">
        <f aca="true" t="shared" si="14" ref="G85:G116">+C85-(C$7+F85*C$8)</f>
        <v>-0.002838079999492038</v>
      </c>
      <c r="I85">
        <f>+G85</f>
        <v>-0.002838079999492038</v>
      </c>
      <c r="O85">
        <f aca="true" t="shared" si="15" ref="O85:O116">+C$11+C$12*$F85</f>
        <v>-0.0021135012252631964</v>
      </c>
      <c r="Q85" s="2">
        <f aca="true" t="shared" si="16" ref="Q85:Q116">+C85-15018.5</f>
        <v>26933.928</v>
      </c>
    </row>
    <row r="86" spans="1:17" ht="12.75">
      <c r="A86" s="73" t="s">
        <v>220</v>
      </c>
      <c r="B86" s="75" t="s">
        <v>59</v>
      </c>
      <c r="C86" s="74">
        <v>42235.7911</v>
      </c>
      <c r="D86" s="16"/>
      <c r="E86">
        <f t="shared" si="12"/>
        <v>-1183.0002925981605</v>
      </c>
      <c r="F86">
        <f t="shared" si="13"/>
        <v>-1183</v>
      </c>
      <c r="G86">
        <f t="shared" si="14"/>
        <v>-0.000642719998722896</v>
      </c>
      <c r="J86">
        <f>+G86</f>
        <v>-0.000642719998722896</v>
      </c>
      <c r="O86">
        <f t="shared" si="15"/>
        <v>-0.002059688796551746</v>
      </c>
      <c r="Q86" s="2">
        <f t="shared" si="16"/>
        <v>27217.291100000002</v>
      </c>
    </row>
    <row r="87" spans="1:17" ht="12.75">
      <c r="A87" s="13" t="s">
        <v>57</v>
      </c>
      <c r="B87" s="11" t="s">
        <v>58</v>
      </c>
      <c r="C87" s="17">
        <v>42286.3136</v>
      </c>
      <c r="D87" s="18"/>
      <c r="E87">
        <f t="shared" si="12"/>
        <v>-1159.999933715625</v>
      </c>
      <c r="F87">
        <f t="shared" si="13"/>
        <v>-1160</v>
      </c>
      <c r="G87">
        <f t="shared" si="14"/>
        <v>0.00014560000272467732</v>
      </c>
      <c r="J87">
        <f>+G87</f>
        <v>0.00014560000272467732</v>
      </c>
      <c r="O87">
        <f t="shared" si="15"/>
        <v>-0.0020500943325179213</v>
      </c>
      <c r="Q87" s="2">
        <f t="shared" si="16"/>
        <v>27267.8136</v>
      </c>
    </row>
    <row r="88" spans="1:17" ht="12.75">
      <c r="A88" s="73" t="s">
        <v>220</v>
      </c>
      <c r="B88" s="75" t="s">
        <v>59</v>
      </c>
      <c r="C88" s="74">
        <v>42593.8373</v>
      </c>
      <c r="D88" s="16"/>
      <c r="E88">
        <f t="shared" si="12"/>
        <v>-1019.9998255482695</v>
      </c>
      <c r="F88">
        <f t="shared" si="13"/>
        <v>-1020</v>
      </c>
      <c r="G88">
        <f t="shared" si="14"/>
        <v>0.0003832000002148561</v>
      </c>
      <c r="J88">
        <f>+G88</f>
        <v>0.0003832000002148561</v>
      </c>
      <c r="O88">
        <f t="shared" si="15"/>
        <v>-0.0019916932470946417</v>
      </c>
      <c r="Q88" s="2">
        <f t="shared" si="16"/>
        <v>27575.3373</v>
      </c>
    </row>
    <row r="89" spans="1:33" ht="12.75">
      <c r="A89" s="14" t="s">
        <v>31</v>
      </c>
      <c r="B89" s="5"/>
      <c r="C89" s="17">
        <v>42633.375</v>
      </c>
      <c r="D89" s="17"/>
      <c r="E89">
        <f t="shared" si="12"/>
        <v>-1002.0002948562006</v>
      </c>
      <c r="F89">
        <f t="shared" si="13"/>
        <v>-1002</v>
      </c>
      <c r="G89">
        <f t="shared" si="14"/>
        <v>-0.000647679997200612</v>
      </c>
      <c r="I89">
        <f>+G89</f>
        <v>-0.000647679997200612</v>
      </c>
      <c r="O89">
        <f t="shared" si="15"/>
        <v>-0.0019841845361116485</v>
      </c>
      <c r="Q89" s="2">
        <f t="shared" si="16"/>
        <v>27614.875</v>
      </c>
      <c r="AD89">
        <v>7</v>
      </c>
      <c r="AE89" t="s">
        <v>28</v>
      </c>
      <c r="AG89" t="s">
        <v>30</v>
      </c>
    </row>
    <row r="90" spans="1:17" ht="12.75">
      <c r="A90" s="73" t="s">
        <v>220</v>
      </c>
      <c r="B90" s="75" t="s">
        <v>59</v>
      </c>
      <c r="C90" s="74">
        <v>42637.7683</v>
      </c>
      <c r="D90" s="16"/>
      <c r="E90">
        <f t="shared" si="12"/>
        <v>-1000.0002458348988</v>
      </c>
      <c r="F90">
        <f t="shared" si="13"/>
        <v>-1000</v>
      </c>
      <c r="G90">
        <f t="shared" si="14"/>
        <v>-0.0005399999936344102</v>
      </c>
      <c r="J90">
        <f>+G90</f>
        <v>-0.0005399999936344102</v>
      </c>
      <c r="O90">
        <f t="shared" si="15"/>
        <v>-0.001983350234891316</v>
      </c>
      <c r="Q90" s="2">
        <f t="shared" si="16"/>
        <v>27619.268300000003</v>
      </c>
    </row>
    <row r="91" spans="1:17" ht="12.75">
      <c r="A91" s="73" t="s">
        <v>329</v>
      </c>
      <c r="B91" s="75" t="s">
        <v>59</v>
      </c>
      <c r="C91" s="74">
        <v>42958.508</v>
      </c>
      <c r="D91" s="16"/>
      <c r="E91">
        <f t="shared" si="12"/>
        <v>-853.9835560852462</v>
      </c>
      <c r="F91">
        <f t="shared" si="13"/>
        <v>-854</v>
      </c>
      <c r="G91">
        <f t="shared" si="14"/>
        <v>0.03612064000481041</v>
      </c>
      <c r="I91">
        <f>+G91</f>
        <v>0.03612064000481041</v>
      </c>
      <c r="O91">
        <f t="shared" si="15"/>
        <v>-0.0019224462458070387</v>
      </c>
      <c r="Q91" s="2">
        <f t="shared" si="16"/>
        <v>27940.008</v>
      </c>
    </row>
    <row r="92" spans="1:17" ht="12.75">
      <c r="A92" s="73" t="s">
        <v>329</v>
      </c>
      <c r="B92" s="75" t="s">
        <v>51</v>
      </c>
      <c r="C92" s="74">
        <v>42981.541</v>
      </c>
      <c r="D92" s="16"/>
      <c r="E92">
        <f t="shared" si="12"/>
        <v>-843.4977870488495</v>
      </c>
      <c r="F92">
        <f t="shared" si="13"/>
        <v>-843.5</v>
      </c>
      <c r="G92">
        <f t="shared" si="14"/>
        <v>0.004860959998040926</v>
      </c>
      <c r="I92">
        <f>+G92</f>
        <v>0.004860959998040926</v>
      </c>
      <c r="O92">
        <f t="shared" si="15"/>
        <v>-0.0019180661644002926</v>
      </c>
      <c r="Q92" s="2">
        <f t="shared" si="16"/>
        <v>27963.040999999997</v>
      </c>
    </row>
    <row r="93" spans="1:17" ht="12.75">
      <c r="A93" s="73" t="s">
        <v>220</v>
      </c>
      <c r="B93" s="75" t="s">
        <v>59</v>
      </c>
      <c r="C93" s="74">
        <v>42984.8313</v>
      </c>
      <c r="D93" s="16"/>
      <c r="E93">
        <f t="shared" si="12"/>
        <v>-841.9998785757688</v>
      </c>
      <c r="F93">
        <f t="shared" si="13"/>
        <v>-842</v>
      </c>
      <c r="G93">
        <f t="shared" si="14"/>
        <v>0.0002667200024006888</v>
      </c>
      <c r="J93">
        <f>+G93</f>
        <v>0.0002667200024006888</v>
      </c>
      <c r="O93">
        <f t="shared" si="15"/>
        <v>-0.0019174404384850433</v>
      </c>
      <c r="Q93" s="2">
        <f t="shared" si="16"/>
        <v>27966.331299999998</v>
      </c>
    </row>
    <row r="94" spans="1:17" ht="12.75">
      <c r="A94" s="73" t="s">
        <v>220</v>
      </c>
      <c r="B94" s="75" t="s">
        <v>51</v>
      </c>
      <c r="C94" s="74">
        <v>43275.8711</v>
      </c>
      <c r="D94" s="16"/>
      <c r="E94">
        <f t="shared" si="12"/>
        <v>-709.504062867888</v>
      </c>
      <c r="F94">
        <f t="shared" si="13"/>
        <v>-709.5</v>
      </c>
      <c r="G94">
        <f t="shared" si="14"/>
        <v>-0.00892448000377044</v>
      </c>
      <c r="J94">
        <f>+G94</f>
        <v>-0.00892448000377044</v>
      </c>
      <c r="O94">
        <f t="shared" si="15"/>
        <v>-0.0018621679826380107</v>
      </c>
      <c r="Q94" s="2">
        <f t="shared" si="16"/>
        <v>28257.371099999997</v>
      </c>
    </row>
    <row r="95" spans="1:17" ht="12.75">
      <c r="A95" s="73" t="s">
        <v>342</v>
      </c>
      <c r="B95" s="75" t="s">
        <v>59</v>
      </c>
      <c r="C95" s="74">
        <v>43338.481</v>
      </c>
      <c r="D95" s="16"/>
      <c r="E95">
        <f t="shared" si="12"/>
        <v>-681.0009173465905</v>
      </c>
      <c r="F95">
        <f t="shared" si="13"/>
        <v>-681</v>
      </c>
      <c r="G95">
        <f t="shared" si="14"/>
        <v>-0.002015040001424495</v>
      </c>
      <c r="I95">
        <f>+G95</f>
        <v>-0.002015040001424495</v>
      </c>
      <c r="O95">
        <f t="shared" si="15"/>
        <v>-0.0018502791902482716</v>
      </c>
      <c r="Q95" s="2">
        <f t="shared" si="16"/>
        <v>28319.981</v>
      </c>
    </row>
    <row r="96" spans="1:17" ht="12.75">
      <c r="A96" s="73" t="s">
        <v>342</v>
      </c>
      <c r="B96" s="75" t="s">
        <v>59</v>
      </c>
      <c r="C96" s="74">
        <v>43338.484</v>
      </c>
      <c r="D96" s="16"/>
      <c r="E96">
        <f t="shared" si="12"/>
        <v>-680.9995515971408</v>
      </c>
      <c r="F96">
        <f t="shared" si="13"/>
        <v>-681</v>
      </c>
      <c r="G96">
        <f t="shared" si="14"/>
        <v>0.0009849599955487065</v>
      </c>
      <c r="I96">
        <f>+G96</f>
        <v>0.0009849599955487065</v>
      </c>
      <c r="O96">
        <f t="shared" si="15"/>
        <v>-0.0018502791902482716</v>
      </c>
      <c r="Q96" s="2">
        <f t="shared" si="16"/>
        <v>28319.983999999997</v>
      </c>
    </row>
    <row r="97" spans="1:17" ht="12.75">
      <c r="A97" s="73" t="s">
        <v>342</v>
      </c>
      <c r="B97" s="75" t="s">
        <v>59</v>
      </c>
      <c r="C97" s="74">
        <v>43338.487</v>
      </c>
      <c r="D97" s="16"/>
      <c r="E97">
        <f t="shared" si="12"/>
        <v>-680.9981858476876</v>
      </c>
      <c r="F97">
        <f t="shared" si="13"/>
        <v>-681</v>
      </c>
      <c r="G97">
        <f t="shared" si="14"/>
        <v>0.003984959999797866</v>
      </c>
      <c r="I97">
        <f>+G97</f>
        <v>0.003984959999797866</v>
      </c>
      <c r="O97">
        <f t="shared" si="15"/>
        <v>-0.0018502791902482716</v>
      </c>
      <c r="Q97" s="2">
        <f t="shared" si="16"/>
        <v>28319.987</v>
      </c>
    </row>
    <row r="98" spans="1:17" ht="12.75">
      <c r="A98" s="73" t="s">
        <v>329</v>
      </c>
      <c r="B98" s="75" t="s">
        <v>51</v>
      </c>
      <c r="C98" s="74">
        <v>43394.466</v>
      </c>
      <c r="D98" s="16"/>
      <c r="E98">
        <f t="shared" si="12"/>
        <v>-655.5137563383511</v>
      </c>
      <c r="F98">
        <f t="shared" si="13"/>
        <v>-655.5</v>
      </c>
      <c r="G98">
        <f t="shared" si="14"/>
        <v>-0.030217119994631503</v>
      </c>
      <c r="I98">
        <f>+G98</f>
        <v>-0.030217119994631503</v>
      </c>
      <c r="O98">
        <f t="shared" si="15"/>
        <v>-0.0018396418496890313</v>
      </c>
      <c r="Q98" s="2">
        <f t="shared" si="16"/>
        <v>28375.966</v>
      </c>
    </row>
    <row r="99" spans="1:17" ht="12.75">
      <c r="A99" s="73" t="s">
        <v>355</v>
      </c>
      <c r="B99" s="75" t="s">
        <v>51</v>
      </c>
      <c r="C99" s="74">
        <v>44130.355</v>
      </c>
      <c r="D99" s="16"/>
      <c r="E99">
        <f t="shared" si="12"/>
        <v>-320.5004237101074</v>
      </c>
      <c r="F99">
        <f t="shared" si="13"/>
        <v>-320.5</v>
      </c>
      <c r="G99">
        <f t="shared" si="14"/>
        <v>-0.0009307199943577871</v>
      </c>
      <c r="I99">
        <f>+G99</f>
        <v>-0.0009307199943577871</v>
      </c>
      <c r="O99">
        <f t="shared" si="15"/>
        <v>-0.0016998963952833265</v>
      </c>
      <c r="Q99" s="2">
        <f t="shared" si="16"/>
        <v>29111.855000000003</v>
      </c>
    </row>
    <row r="100" spans="1:17" ht="12.75">
      <c r="A100" s="73" t="s">
        <v>220</v>
      </c>
      <c r="B100" s="75" t="s">
        <v>51</v>
      </c>
      <c r="C100" s="74">
        <v>44437.8726</v>
      </c>
      <c r="D100" s="16"/>
      <c r="E100">
        <f t="shared" si="12"/>
        <v>-180.50309256663527</v>
      </c>
      <c r="F100">
        <f t="shared" si="13"/>
        <v>-180.5</v>
      </c>
      <c r="G100">
        <f t="shared" si="14"/>
        <v>-0.006793119995563757</v>
      </c>
      <c r="J100">
        <f>+G100</f>
        <v>-0.006793119995563757</v>
      </c>
      <c r="O100">
        <f t="shared" si="15"/>
        <v>-0.0016414953098600469</v>
      </c>
      <c r="Q100" s="2">
        <f t="shared" si="16"/>
        <v>29419.372600000002</v>
      </c>
    </row>
    <row r="101" spans="1:33" ht="12.75">
      <c r="A101" s="14" t="s">
        <v>33</v>
      </c>
      <c r="B101" s="5"/>
      <c r="C101" s="17">
        <v>44443.361</v>
      </c>
      <c r="D101" s="17"/>
      <c r="E101">
        <f t="shared" si="12"/>
        <v>-178.0044994706723</v>
      </c>
      <c r="F101">
        <f t="shared" si="13"/>
        <v>-178</v>
      </c>
      <c r="G101">
        <f t="shared" si="14"/>
        <v>-0.0098835200042231</v>
      </c>
      <c r="I101">
        <f>+G101</f>
        <v>-0.0098835200042231</v>
      </c>
      <c r="O101">
        <f t="shared" si="15"/>
        <v>-0.0016404524333346311</v>
      </c>
      <c r="Q101" s="2">
        <f t="shared" si="16"/>
        <v>29424.860999999997</v>
      </c>
      <c r="AD101">
        <v>7</v>
      </c>
      <c r="AE101" t="s">
        <v>32</v>
      </c>
      <c r="AG101" t="s">
        <v>30</v>
      </c>
    </row>
    <row r="102" spans="1:33" ht="12.75">
      <c r="A102" s="14" t="s">
        <v>35</v>
      </c>
      <c r="B102" s="5"/>
      <c r="C102" s="17">
        <v>44443.378</v>
      </c>
      <c r="D102" s="17"/>
      <c r="E102">
        <f t="shared" si="12"/>
        <v>-177.99676022378233</v>
      </c>
      <c r="F102">
        <f t="shared" si="13"/>
        <v>-178</v>
      </c>
      <c r="G102">
        <f t="shared" si="14"/>
        <v>0.007116479995602276</v>
      </c>
      <c r="I102">
        <f>+G102</f>
        <v>0.007116479995602276</v>
      </c>
      <c r="O102">
        <f t="shared" si="15"/>
        <v>-0.0016404524333346311</v>
      </c>
      <c r="Q102" s="2">
        <f t="shared" si="16"/>
        <v>29424.877999999997</v>
      </c>
      <c r="AD102">
        <v>39</v>
      </c>
      <c r="AE102" t="s">
        <v>34</v>
      </c>
      <c r="AG102" t="s">
        <v>30</v>
      </c>
    </row>
    <row r="103" spans="1:17" ht="12.75">
      <c r="A103" s="73" t="s">
        <v>370</v>
      </c>
      <c r="B103" s="75" t="s">
        <v>51</v>
      </c>
      <c r="C103" s="74">
        <v>44532.332</v>
      </c>
      <c r="D103" s="16"/>
      <c r="E103">
        <f t="shared" si="12"/>
        <v>-137.50046799681004</v>
      </c>
      <c r="F103">
        <f t="shared" si="13"/>
        <v>-137.5</v>
      </c>
      <c r="G103">
        <f t="shared" si="14"/>
        <v>-0.0010279999987687916</v>
      </c>
      <c r="I103">
        <f>+G103</f>
        <v>-0.0010279999987687916</v>
      </c>
      <c r="O103">
        <f t="shared" si="15"/>
        <v>-0.0016235578336228967</v>
      </c>
      <c r="Q103" s="2">
        <f t="shared" si="16"/>
        <v>29513.832000000002</v>
      </c>
    </row>
    <row r="104" spans="1:17" ht="12.75">
      <c r="A104" s="73" t="s">
        <v>220</v>
      </c>
      <c r="B104" s="75" t="s">
        <v>59</v>
      </c>
      <c r="C104" s="74">
        <v>44739.9103</v>
      </c>
      <c r="D104" s="16"/>
      <c r="E104">
        <f t="shared" si="12"/>
        <v>-43.000484895682774</v>
      </c>
      <c r="F104">
        <f t="shared" si="13"/>
        <v>-43</v>
      </c>
      <c r="G104">
        <f t="shared" si="14"/>
        <v>-0.0010651199918356724</v>
      </c>
      <c r="J104">
        <f>+G104</f>
        <v>-0.0010651199918356724</v>
      </c>
      <c r="O104">
        <f t="shared" si="15"/>
        <v>-0.0015841371009621828</v>
      </c>
      <c r="Q104" s="2">
        <f t="shared" si="16"/>
        <v>29721.410300000003</v>
      </c>
    </row>
    <row r="105" spans="1:33" ht="12.75">
      <c r="A105" s="14" t="s">
        <v>36</v>
      </c>
      <c r="B105" s="5"/>
      <c r="C105" s="17">
        <v>44757.481</v>
      </c>
      <c r="D105" s="17"/>
      <c r="E105">
        <f t="shared" si="12"/>
        <v>-35.00142693502578</v>
      </c>
      <c r="F105">
        <f t="shared" si="13"/>
        <v>-35</v>
      </c>
      <c r="G105">
        <f t="shared" si="14"/>
        <v>-0.0031344000017270446</v>
      </c>
      <c r="I105">
        <f>+G105</f>
        <v>-0.0031344000017270446</v>
      </c>
      <c r="O105">
        <f t="shared" si="15"/>
        <v>-0.0015807998960808527</v>
      </c>
      <c r="Q105" s="2">
        <f t="shared" si="16"/>
        <v>29738.981</v>
      </c>
      <c r="AD105">
        <v>8</v>
      </c>
      <c r="AE105" t="s">
        <v>28</v>
      </c>
      <c r="AG105" t="s">
        <v>30</v>
      </c>
    </row>
    <row r="106" spans="1:33" ht="12.75">
      <c r="A106" s="14" t="s">
        <v>37</v>
      </c>
      <c r="B106" s="5"/>
      <c r="C106" s="17">
        <v>44834.3649</v>
      </c>
      <c r="D106" s="17"/>
      <c r="E106">
        <f t="shared" si="12"/>
        <v>-4.552498055618358E-05</v>
      </c>
      <c r="F106">
        <f t="shared" si="13"/>
        <v>0</v>
      </c>
      <c r="G106">
        <f t="shared" si="14"/>
        <v>-9.999999747378752E-05</v>
      </c>
      <c r="J106">
        <f>+G106</f>
        <v>-9.999999747378752E-05</v>
      </c>
      <c r="O106">
        <f t="shared" si="15"/>
        <v>-0.0015661996247250327</v>
      </c>
      <c r="Q106" s="2">
        <f t="shared" si="16"/>
        <v>29815.8649</v>
      </c>
      <c r="AD106">
        <v>14</v>
      </c>
      <c r="AE106" t="s">
        <v>28</v>
      </c>
      <c r="AG106" t="s">
        <v>30</v>
      </c>
    </row>
    <row r="107" spans="1:17" ht="12.75">
      <c r="A107" t="s">
        <v>12</v>
      </c>
      <c r="C107" s="17">
        <v>44834.365</v>
      </c>
      <c r="D107" s="17" t="s">
        <v>14</v>
      </c>
      <c r="E107">
        <f t="shared" si="12"/>
        <v>0</v>
      </c>
      <c r="F107">
        <f t="shared" si="13"/>
        <v>0</v>
      </c>
      <c r="G107">
        <f t="shared" si="14"/>
        <v>0</v>
      </c>
      <c r="H107">
        <f>+G107</f>
        <v>0</v>
      </c>
      <c r="I107">
        <f>+G107</f>
        <v>0</v>
      </c>
      <c r="O107">
        <f t="shared" si="15"/>
        <v>-0.0015661996247250327</v>
      </c>
      <c r="Q107" s="2">
        <f t="shared" si="16"/>
        <v>29815.864999999998</v>
      </c>
    </row>
    <row r="108" spans="1:33" ht="12.75">
      <c r="A108" s="14" t="s">
        <v>37</v>
      </c>
      <c r="B108" s="38"/>
      <c r="C108" s="32">
        <v>44845.333</v>
      </c>
      <c r="D108" s="32"/>
      <c r="E108">
        <f t="shared" si="12"/>
        <v>4.993179993540896</v>
      </c>
      <c r="F108">
        <f t="shared" si="13"/>
        <v>5</v>
      </c>
      <c r="G108">
        <f t="shared" si="14"/>
        <v>-0.014980799998738803</v>
      </c>
      <c r="I108">
        <f>+G108</f>
        <v>-0.014980799998738803</v>
      </c>
      <c r="O108">
        <f t="shared" si="15"/>
        <v>-0.0015641138716742011</v>
      </c>
      <c r="Q108" s="2">
        <f t="shared" si="16"/>
        <v>29826.833</v>
      </c>
      <c r="AD108">
        <v>7</v>
      </c>
      <c r="AE108" t="s">
        <v>32</v>
      </c>
      <c r="AG108" t="s">
        <v>30</v>
      </c>
    </row>
    <row r="109" spans="1:33" ht="12.75">
      <c r="A109" s="14" t="s">
        <v>37</v>
      </c>
      <c r="B109" s="38"/>
      <c r="C109" s="32">
        <v>44845.337</v>
      </c>
      <c r="D109" s="32"/>
      <c r="E109">
        <f t="shared" si="12"/>
        <v>4.9950009928095165</v>
      </c>
      <c r="F109">
        <f t="shared" si="13"/>
        <v>5</v>
      </c>
      <c r="G109">
        <f t="shared" si="14"/>
        <v>-0.010980799997923896</v>
      </c>
      <c r="I109">
        <f>+G109</f>
        <v>-0.010980799997923896</v>
      </c>
      <c r="O109">
        <f t="shared" si="15"/>
        <v>-0.0015641138716742011</v>
      </c>
      <c r="Q109" s="2">
        <f t="shared" si="16"/>
        <v>29826.837</v>
      </c>
      <c r="AD109">
        <v>7</v>
      </c>
      <c r="AE109" t="s">
        <v>32</v>
      </c>
      <c r="AG109" t="s">
        <v>30</v>
      </c>
    </row>
    <row r="110" spans="1:17" ht="12.75">
      <c r="A110" s="73" t="s">
        <v>380</v>
      </c>
      <c r="B110" s="75" t="s">
        <v>59</v>
      </c>
      <c r="C110" s="74">
        <v>44878.292</v>
      </c>
      <c r="D110" s="16"/>
      <c r="E110">
        <f t="shared" si="12"/>
        <v>19.99775871410215</v>
      </c>
      <c r="F110">
        <f t="shared" si="13"/>
        <v>20</v>
      </c>
      <c r="G110">
        <f t="shared" si="14"/>
        <v>-0.004923199994664174</v>
      </c>
      <c r="I110">
        <f>+G110</f>
        <v>-0.004923199994664174</v>
      </c>
      <c r="O110">
        <f t="shared" si="15"/>
        <v>-0.001557856612521707</v>
      </c>
      <c r="Q110" s="2">
        <f t="shared" si="16"/>
        <v>29859.792</v>
      </c>
    </row>
    <row r="111" spans="1:17" ht="12.75">
      <c r="A111" s="73" t="s">
        <v>390</v>
      </c>
      <c r="B111" s="75" t="s">
        <v>59</v>
      </c>
      <c r="C111" s="74">
        <v>45168.2465</v>
      </c>
      <c r="D111" s="16"/>
      <c r="E111">
        <f t="shared" si="12"/>
        <v>151.99949179552564</v>
      </c>
      <c r="F111">
        <f t="shared" si="13"/>
        <v>152</v>
      </c>
      <c r="G111">
        <f t="shared" si="14"/>
        <v>-0.0011163199960719794</v>
      </c>
      <c r="J111">
        <f>+G111</f>
        <v>-0.0011163199960719794</v>
      </c>
      <c r="O111">
        <f t="shared" si="15"/>
        <v>-0.0015027927319797576</v>
      </c>
      <c r="Q111" s="2">
        <f t="shared" si="16"/>
        <v>30149.7465</v>
      </c>
    </row>
    <row r="112" spans="1:17" ht="12.75">
      <c r="A112" s="73" t="s">
        <v>390</v>
      </c>
      <c r="B112" s="75" t="s">
        <v>51</v>
      </c>
      <c r="C112" s="74">
        <v>45169.3386</v>
      </c>
      <c r="D112" s="16"/>
      <c r="E112">
        <f t="shared" si="12"/>
        <v>152.49667012074028</v>
      </c>
      <c r="F112">
        <f t="shared" si="13"/>
        <v>152.5</v>
      </c>
      <c r="G112">
        <f t="shared" si="14"/>
        <v>-0.007314399997994769</v>
      </c>
      <c r="J112">
        <f>+G112</f>
        <v>-0.007314399997994769</v>
      </c>
      <c r="O112">
        <f t="shared" si="15"/>
        <v>-0.0015025841566746745</v>
      </c>
      <c r="Q112" s="2">
        <f t="shared" si="16"/>
        <v>30150.838600000003</v>
      </c>
    </row>
    <row r="113" spans="1:17" ht="12.75">
      <c r="A113" s="73" t="s">
        <v>220</v>
      </c>
      <c r="B113" s="75" t="s">
        <v>51</v>
      </c>
      <c r="C113" s="74">
        <v>45498.8291</v>
      </c>
      <c r="D113" s="16"/>
      <c r="E113">
        <f t="shared" si="12"/>
        <v>302.49715996954336</v>
      </c>
      <c r="F113">
        <f t="shared" si="13"/>
        <v>302.5</v>
      </c>
      <c r="G113">
        <f t="shared" si="14"/>
        <v>-0.006238399997528177</v>
      </c>
      <c r="J113">
        <f>+G113</f>
        <v>-0.006238399997528177</v>
      </c>
      <c r="O113">
        <f t="shared" si="15"/>
        <v>-0.0014400115651497319</v>
      </c>
      <c r="Q113" s="2">
        <f t="shared" si="16"/>
        <v>30480.329100000003</v>
      </c>
    </row>
    <row r="114" spans="1:17" ht="12.75">
      <c r="A114" s="73" t="s">
        <v>400</v>
      </c>
      <c r="B114" s="75" t="s">
        <v>59</v>
      </c>
      <c r="C114" s="74">
        <v>45561.414</v>
      </c>
      <c r="D114" s="16"/>
      <c r="E114">
        <f t="shared" si="12"/>
        <v>330.98892424541026</v>
      </c>
      <c r="F114">
        <f t="shared" si="13"/>
        <v>331</v>
      </c>
      <c r="G114">
        <f t="shared" si="14"/>
        <v>-0.02432896000391338</v>
      </c>
      <c r="I114">
        <f>+G114</f>
        <v>-0.02432896000391338</v>
      </c>
      <c r="O114">
        <f t="shared" si="15"/>
        <v>-0.001428122772759993</v>
      </c>
      <c r="Q114" s="2">
        <f t="shared" si="16"/>
        <v>30542.913999999997</v>
      </c>
    </row>
    <row r="115" spans="1:33" ht="12.75">
      <c r="A115" s="14" t="s">
        <v>39</v>
      </c>
      <c r="B115" s="38"/>
      <c r="C115" s="32">
        <v>45561.464</v>
      </c>
      <c r="D115" s="32"/>
      <c r="E115">
        <f t="shared" si="12"/>
        <v>331.0116867362647</v>
      </c>
      <c r="F115">
        <f t="shared" si="13"/>
        <v>331</v>
      </c>
      <c r="G115">
        <f t="shared" si="14"/>
        <v>0.025671039998997003</v>
      </c>
      <c r="I115">
        <f>+G115</f>
        <v>0.025671039998997003</v>
      </c>
      <c r="O115">
        <f t="shared" si="15"/>
        <v>-0.001428122772759993</v>
      </c>
      <c r="Q115" s="2">
        <f t="shared" si="16"/>
        <v>30542.964</v>
      </c>
      <c r="AD115">
        <v>34</v>
      </c>
      <c r="AE115" t="s">
        <v>38</v>
      </c>
      <c r="AG115" t="s">
        <v>30</v>
      </c>
    </row>
    <row r="116" spans="1:17" ht="12.75">
      <c r="A116" s="73" t="s">
        <v>220</v>
      </c>
      <c r="B116" s="75" t="s">
        <v>51</v>
      </c>
      <c r="C116" s="74">
        <v>45874.4474</v>
      </c>
      <c r="D116" s="16"/>
      <c r="E116">
        <f t="shared" si="12"/>
        <v>473.4973223298357</v>
      </c>
      <c r="F116">
        <f t="shared" si="13"/>
        <v>473.5</v>
      </c>
      <c r="G116">
        <f t="shared" si="14"/>
        <v>-0.005881760000193026</v>
      </c>
      <c r="J116">
        <f aca="true" t="shared" si="17" ref="J116:J121">+G116</f>
        <v>-0.005881760000193026</v>
      </c>
      <c r="O116">
        <f t="shared" si="15"/>
        <v>-0.0013686788108112976</v>
      </c>
      <c r="Q116" s="2">
        <f t="shared" si="16"/>
        <v>30855.947399999997</v>
      </c>
    </row>
    <row r="117" spans="1:17" ht="12.75">
      <c r="A117" s="73" t="s">
        <v>220</v>
      </c>
      <c r="B117" s="75" t="s">
        <v>59</v>
      </c>
      <c r="C117" s="74">
        <v>45875.5505</v>
      </c>
      <c r="D117" s="16"/>
      <c r="E117">
        <f aca="true" t="shared" si="18" ref="E117:E148">+(C117-C$7)/C$8</f>
        <v>473.9995084030374</v>
      </c>
      <c r="F117">
        <f aca="true" t="shared" si="19" ref="F117:F148">ROUND(2*E117,0)/2</f>
        <v>474</v>
      </c>
      <c r="G117">
        <f aca="true" t="shared" si="20" ref="G117:G148">+C117-(C$7+F117*C$8)</f>
        <v>-0.0010798400035127997</v>
      </c>
      <c r="J117">
        <f t="shared" si="17"/>
        <v>-0.0010798400035127997</v>
      </c>
      <c r="O117">
        <f aca="true" t="shared" si="21" ref="O117:O148">+C$11+C$12*$F117</f>
        <v>-0.0013684702355062145</v>
      </c>
      <c r="Q117" s="2">
        <f aca="true" t="shared" si="22" ref="Q117:Q148">+C117-15018.5</f>
        <v>30857.050499999998</v>
      </c>
    </row>
    <row r="118" spans="1:17" ht="12.75">
      <c r="A118" s="73" t="s">
        <v>220</v>
      </c>
      <c r="B118" s="75" t="s">
        <v>51</v>
      </c>
      <c r="C118" s="74">
        <v>45885.4292</v>
      </c>
      <c r="D118" s="16"/>
      <c r="E118">
        <f t="shared" si="18"/>
        <v>478.49678477085234</v>
      </c>
      <c r="F118">
        <f t="shared" si="19"/>
        <v>478.5</v>
      </c>
      <c r="G118">
        <f t="shared" si="20"/>
        <v>-0.007062559998303186</v>
      </c>
      <c r="J118">
        <f t="shared" si="17"/>
        <v>-0.007062559998303186</v>
      </c>
      <c r="O118">
        <f t="shared" si="21"/>
        <v>-0.001366593057760466</v>
      </c>
      <c r="Q118" s="2">
        <f t="shared" si="22"/>
        <v>30866.9292</v>
      </c>
    </row>
    <row r="119" spans="1:17" ht="12.75">
      <c r="A119" s="73" t="s">
        <v>220</v>
      </c>
      <c r="B119" s="75" t="s">
        <v>59</v>
      </c>
      <c r="C119" s="74">
        <v>45886.5333</v>
      </c>
      <c r="D119" s="16"/>
      <c r="E119">
        <f t="shared" si="18"/>
        <v>478.99942609387284</v>
      </c>
      <c r="F119">
        <f t="shared" si="19"/>
        <v>479</v>
      </c>
      <c r="G119">
        <f t="shared" si="20"/>
        <v>-0.0012606399977812544</v>
      </c>
      <c r="J119">
        <f t="shared" si="17"/>
        <v>-0.0012606399977812544</v>
      </c>
      <c r="O119">
        <f t="shared" si="21"/>
        <v>-0.001366384482455383</v>
      </c>
      <c r="Q119" s="2">
        <f t="shared" si="22"/>
        <v>30868.033300000003</v>
      </c>
    </row>
    <row r="120" spans="1:17" ht="12.75">
      <c r="A120" s="73" t="s">
        <v>220</v>
      </c>
      <c r="B120" s="75" t="s">
        <v>51</v>
      </c>
      <c r="C120" s="74">
        <v>45900.8069</v>
      </c>
      <c r="D120" s="16"/>
      <c r="E120">
        <f t="shared" si="18"/>
        <v>485.4974798826951</v>
      </c>
      <c r="F120">
        <f t="shared" si="19"/>
        <v>485.5</v>
      </c>
      <c r="G120">
        <f t="shared" si="20"/>
        <v>-0.005535679993045051</v>
      </c>
      <c r="J120">
        <f t="shared" si="17"/>
        <v>-0.005535679993045051</v>
      </c>
      <c r="O120">
        <f t="shared" si="21"/>
        <v>-0.001363673003489302</v>
      </c>
      <c r="Q120" s="2">
        <f t="shared" si="22"/>
        <v>30882.306900000003</v>
      </c>
    </row>
    <row r="121" spans="1:17" ht="12.75">
      <c r="A121" s="73" t="s">
        <v>220</v>
      </c>
      <c r="B121" s="75" t="s">
        <v>51</v>
      </c>
      <c r="C121" s="74">
        <v>45911.7898</v>
      </c>
      <c r="D121" s="16"/>
      <c r="E121">
        <f t="shared" si="18"/>
        <v>490.4974430985078</v>
      </c>
      <c r="F121">
        <f t="shared" si="19"/>
        <v>490.5</v>
      </c>
      <c r="G121">
        <f t="shared" si="20"/>
        <v>-0.005616479997115675</v>
      </c>
      <c r="J121">
        <f t="shared" si="17"/>
        <v>-0.005616479997115675</v>
      </c>
      <c r="O121">
        <f t="shared" si="21"/>
        <v>-0.0013615872504384708</v>
      </c>
      <c r="Q121" s="2">
        <f t="shared" si="22"/>
        <v>30893.2898</v>
      </c>
    </row>
    <row r="122" spans="1:33" ht="12.75">
      <c r="A122" s="14" t="s">
        <v>40</v>
      </c>
      <c r="B122" s="38" t="s">
        <v>51</v>
      </c>
      <c r="C122" s="32">
        <v>46210.53</v>
      </c>
      <c r="D122" s="32"/>
      <c r="E122">
        <f t="shared" si="18"/>
        <v>626.4988644976967</v>
      </c>
      <c r="F122">
        <f t="shared" si="19"/>
        <v>626.5</v>
      </c>
      <c r="G122">
        <f t="shared" si="20"/>
        <v>-0.0024942399977589957</v>
      </c>
      <c r="I122">
        <f>+G122</f>
        <v>-0.0024942399977589957</v>
      </c>
      <c r="O122">
        <f t="shared" si="21"/>
        <v>-0.001304854767455856</v>
      </c>
      <c r="Q122" s="2">
        <f t="shared" si="22"/>
        <v>31192.03</v>
      </c>
      <c r="AD122">
        <v>5</v>
      </c>
      <c r="AE122" t="s">
        <v>28</v>
      </c>
      <c r="AG122" t="s">
        <v>30</v>
      </c>
    </row>
    <row r="123" spans="1:17" ht="12.75">
      <c r="A123" s="73" t="s">
        <v>220</v>
      </c>
      <c r="B123" s="75" t="s">
        <v>51</v>
      </c>
      <c r="C123" s="74">
        <v>46236.886</v>
      </c>
      <c r="D123" s="16"/>
      <c r="E123">
        <f t="shared" si="18"/>
        <v>638.4974286761936</v>
      </c>
      <c r="F123">
        <f t="shared" si="19"/>
        <v>638.5</v>
      </c>
      <c r="G123">
        <f t="shared" si="20"/>
        <v>-0.0056481599967810325</v>
      </c>
      <c r="I123">
        <f>+G123</f>
        <v>-0.0056481599967810325</v>
      </c>
      <c r="O123">
        <f t="shared" si="21"/>
        <v>-0.0012998489601338608</v>
      </c>
      <c r="Q123" s="2">
        <f t="shared" si="22"/>
        <v>31218.386</v>
      </c>
    </row>
    <row r="124" spans="1:17" ht="12.75">
      <c r="A124" s="73" t="s">
        <v>431</v>
      </c>
      <c r="B124" s="75" t="s">
        <v>59</v>
      </c>
      <c r="C124" s="74">
        <v>46246.769</v>
      </c>
      <c r="D124" s="16"/>
      <c r="E124">
        <f t="shared" si="18"/>
        <v>642.9966626182221</v>
      </c>
      <c r="F124">
        <f t="shared" si="19"/>
        <v>643</v>
      </c>
      <c r="G124">
        <f t="shared" si="20"/>
        <v>-0.007330879998335149</v>
      </c>
      <c r="I124">
        <f>+G124</f>
        <v>-0.007330879998335149</v>
      </c>
      <c r="O124">
        <f t="shared" si="21"/>
        <v>-0.0012979717823881124</v>
      </c>
      <c r="Q124" s="2">
        <f t="shared" si="22"/>
        <v>31228.269</v>
      </c>
    </row>
    <row r="125" spans="1:17" ht="12.75">
      <c r="A125" s="73" t="s">
        <v>220</v>
      </c>
      <c r="B125" s="75" t="s">
        <v>51</v>
      </c>
      <c r="C125" s="74">
        <v>46258.8512</v>
      </c>
      <c r="D125" s="16"/>
      <c r="E125">
        <f t="shared" si="18"/>
        <v>648.4970819579323</v>
      </c>
      <c r="F125">
        <f t="shared" si="19"/>
        <v>648.5</v>
      </c>
      <c r="G125">
        <f t="shared" si="20"/>
        <v>-0.006409760004316922</v>
      </c>
      <c r="J125">
        <f>+G125</f>
        <v>-0.006409760004316922</v>
      </c>
      <c r="O125">
        <f t="shared" si="21"/>
        <v>-0.001295677454032198</v>
      </c>
      <c r="Q125" s="2">
        <f t="shared" si="22"/>
        <v>31240.351199999997</v>
      </c>
    </row>
    <row r="126" spans="1:33" ht="12.75">
      <c r="A126" s="14" t="s">
        <v>41</v>
      </c>
      <c r="B126" s="38" t="s">
        <v>51</v>
      </c>
      <c r="C126" s="32">
        <v>46298.391</v>
      </c>
      <c r="D126" s="32"/>
      <c r="E126">
        <f t="shared" si="18"/>
        <v>666.4975686746194</v>
      </c>
      <c r="F126">
        <f t="shared" si="19"/>
        <v>666.5</v>
      </c>
      <c r="G126">
        <f t="shared" si="20"/>
        <v>-0.005340639996575192</v>
      </c>
      <c r="I126">
        <f aca="true" t="shared" si="23" ref="I126:I131">+G126</f>
        <v>-0.005340639996575192</v>
      </c>
      <c r="O126">
        <f t="shared" si="21"/>
        <v>-0.0012881687430492048</v>
      </c>
      <c r="Q126" s="2">
        <f t="shared" si="22"/>
        <v>31279.891000000003</v>
      </c>
      <c r="AD126">
        <v>9</v>
      </c>
      <c r="AE126" t="s">
        <v>32</v>
      </c>
      <c r="AG126" t="s">
        <v>30</v>
      </c>
    </row>
    <row r="127" spans="1:17" ht="12.75">
      <c r="A127" s="73" t="s">
        <v>424</v>
      </c>
      <c r="B127" s="75" t="s">
        <v>51</v>
      </c>
      <c r="C127" s="74">
        <v>46298.392</v>
      </c>
      <c r="D127" s="16"/>
      <c r="E127">
        <f t="shared" si="18"/>
        <v>666.498023924435</v>
      </c>
      <c r="F127">
        <f t="shared" si="19"/>
        <v>666.5</v>
      </c>
      <c r="G127">
        <f t="shared" si="20"/>
        <v>-0.004340640000009444</v>
      </c>
      <c r="I127">
        <f t="shared" si="23"/>
        <v>-0.004340640000009444</v>
      </c>
      <c r="O127">
        <f t="shared" si="21"/>
        <v>-0.0012881687430492048</v>
      </c>
      <c r="Q127" s="2">
        <f t="shared" si="22"/>
        <v>31279.892</v>
      </c>
    </row>
    <row r="128" spans="1:17" ht="12.75">
      <c r="A128" s="73" t="s">
        <v>441</v>
      </c>
      <c r="B128" s="75" t="s">
        <v>51</v>
      </c>
      <c r="C128" s="74">
        <v>46320.384</v>
      </c>
      <c r="D128" s="16"/>
      <c r="E128">
        <f t="shared" si="18"/>
        <v>676.5098779012708</v>
      </c>
      <c r="F128">
        <f t="shared" si="19"/>
        <v>676.5</v>
      </c>
      <c r="G128">
        <f t="shared" si="20"/>
        <v>0.021697759999369737</v>
      </c>
      <c r="I128">
        <f t="shared" si="23"/>
        <v>0.021697759999369737</v>
      </c>
      <c r="O128">
        <f t="shared" si="21"/>
        <v>-0.001283997236947542</v>
      </c>
      <c r="Q128" s="2">
        <f t="shared" si="22"/>
        <v>31301.884</v>
      </c>
    </row>
    <row r="129" spans="1:17" ht="12.75">
      <c r="A129" s="73" t="s">
        <v>441</v>
      </c>
      <c r="B129" s="75" t="s">
        <v>51</v>
      </c>
      <c r="C129" s="74">
        <v>46342.362</v>
      </c>
      <c r="D129" s="16"/>
      <c r="E129">
        <f t="shared" si="18"/>
        <v>686.5153583806698</v>
      </c>
      <c r="F129">
        <f t="shared" si="19"/>
        <v>686.5</v>
      </c>
      <c r="G129">
        <f t="shared" si="20"/>
        <v>0.0337361600031727</v>
      </c>
      <c r="I129">
        <f t="shared" si="23"/>
        <v>0.0337361600031727</v>
      </c>
      <c r="O129">
        <f t="shared" si="21"/>
        <v>-0.001279825730845879</v>
      </c>
      <c r="Q129" s="2">
        <f t="shared" si="22"/>
        <v>31323.862</v>
      </c>
    </row>
    <row r="130" spans="1:17" ht="12.75">
      <c r="A130" s="73" t="s">
        <v>449</v>
      </c>
      <c r="B130" s="75" t="s">
        <v>51</v>
      </c>
      <c r="C130" s="74">
        <v>46968.314</v>
      </c>
      <c r="D130" s="16"/>
      <c r="E130">
        <f t="shared" si="18"/>
        <v>971.4798918705205</v>
      </c>
      <c r="F130">
        <f t="shared" si="19"/>
        <v>971.5</v>
      </c>
      <c r="G130">
        <f t="shared" si="20"/>
        <v>-0.044169439999677707</v>
      </c>
      <c r="I130">
        <f t="shared" si="23"/>
        <v>-0.044169439999677707</v>
      </c>
      <c r="O130">
        <f t="shared" si="21"/>
        <v>-0.0011609378069484884</v>
      </c>
      <c r="Q130" s="2">
        <f t="shared" si="22"/>
        <v>31949.814</v>
      </c>
    </row>
    <row r="131" spans="1:17" ht="12.75">
      <c r="A131" s="73" t="s">
        <v>449</v>
      </c>
      <c r="B131" s="75" t="s">
        <v>59</v>
      </c>
      <c r="C131" s="74">
        <v>46969.494</v>
      </c>
      <c r="D131" s="16"/>
      <c r="E131">
        <f t="shared" si="18"/>
        <v>972.0170866546543</v>
      </c>
      <c r="F131">
        <f t="shared" si="19"/>
        <v>972</v>
      </c>
      <c r="G131">
        <f t="shared" si="20"/>
        <v>0.03753248000430176</v>
      </c>
      <c r="I131">
        <f t="shared" si="23"/>
        <v>0.03753248000430176</v>
      </c>
      <c r="O131">
        <f t="shared" si="21"/>
        <v>-0.0011607292316434053</v>
      </c>
      <c r="Q131" s="2">
        <f t="shared" si="22"/>
        <v>31950.994</v>
      </c>
    </row>
    <row r="132" spans="1:17" ht="12.75">
      <c r="A132" s="73" t="s">
        <v>457</v>
      </c>
      <c r="B132" s="75" t="s">
        <v>59</v>
      </c>
      <c r="C132" s="74">
        <v>47307.7328</v>
      </c>
      <c r="D132" s="16"/>
      <c r="E132">
        <f t="shared" si="18"/>
        <v>1126.0002384780641</v>
      </c>
      <c r="F132">
        <f t="shared" si="19"/>
        <v>1126</v>
      </c>
      <c r="G132">
        <f t="shared" si="20"/>
        <v>0.0005238399971858598</v>
      </c>
      <c r="J132">
        <f>+G132</f>
        <v>0.0005238399971858598</v>
      </c>
      <c r="O132">
        <f t="shared" si="21"/>
        <v>-0.0010964880376777976</v>
      </c>
      <c r="Q132" s="2">
        <f t="shared" si="22"/>
        <v>32289.232799999998</v>
      </c>
    </row>
    <row r="133" spans="1:17" ht="12.75">
      <c r="A133" s="15" t="s">
        <v>44</v>
      </c>
      <c r="B133" s="39"/>
      <c r="C133" s="32">
        <v>47307.73282</v>
      </c>
      <c r="D133" s="40">
        <v>0.00035</v>
      </c>
      <c r="E133">
        <f t="shared" si="18"/>
        <v>1126.0002475830604</v>
      </c>
      <c r="F133">
        <f t="shared" si="19"/>
        <v>1126</v>
      </c>
      <c r="G133">
        <f t="shared" si="20"/>
        <v>0.0005438399966806173</v>
      </c>
      <c r="J133">
        <f>+G133</f>
        <v>0.0005438399966806173</v>
      </c>
      <c r="O133">
        <f t="shared" si="21"/>
        <v>-0.0010964880376777976</v>
      </c>
      <c r="Q133" s="2">
        <f t="shared" si="22"/>
        <v>32289.232819999997</v>
      </c>
    </row>
    <row r="134" spans="1:17" ht="12.75">
      <c r="A134" s="73" t="s">
        <v>461</v>
      </c>
      <c r="B134" s="75" t="s">
        <v>59</v>
      </c>
      <c r="C134" s="74">
        <v>47437.3303</v>
      </c>
      <c r="D134" s="16"/>
      <c r="E134">
        <f t="shared" si="18"/>
        <v>1184.999476644812</v>
      </c>
      <c r="F134">
        <f t="shared" si="19"/>
        <v>1185</v>
      </c>
      <c r="G134">
        <f t="shared" si="20"/>
        <v>-0.0011495999933686107</v>
      </c>
      <c r="J134">
        <f>+G134</f>
        <v>-0.0011495999933686107</v>
      </c>
      <c r="O134">
        <f t="shared" si="21"/>
        <v>-0.0010718761516779868</v>
      </c>
      <c r="Q134" s="2">
        <f t="shared" si="22"/>
        <v>32418.8303</v>
      </c>
    </row>
    <row r="135" spans="1:21" ht="12.75">
      <c r="A135" s="42" t="s">
        <v>44</v>
      </c>
      <c r="B135" s="43" t="s">
        <v>51</v>
      </c>
      <c r="C135" s="44">
        <v>47495.63488</v>
      </c>
      <c r="D135" s="44">
        <v>-0.00022</v>
      </c>
      <c r="E135">
        <f t="shared" si="18"/>
        <v>1211.5426260237111</v>
      </c>
      <c r="F135">
        <f t="shared" si="19"/>
        <v>1211.5</v>
      </c>
      <c r="O135">
        <f t="shared" si="21"/>
        <v>-0.0010608216605085803</v>
      </c>
      <c r="Q135" s="2">
        <f t="shared" si="22"/>
        <v>32477.134879999998</v>
      </c>
      <c r="U135">
        <f>+C135-(C$7+F135*C$8)</f>
        <v>0.09363216000201646</v>
      </c>
    </row>
    <row r="136" spans="1:21" ht="12.75">
      <c r="A136" s="42" t="s">
        <v>44</v>
      </c>
      <c r="B136" s="43" t="s">
        <v>51</v>
      </c>
      <c r="C136" s="44">
        <v>47568.75226</v>
      </c>
      <c r="D136" s="44">
        <v>-0.00038</v>
      </c>
      <c r="E136">
        <f t="shared" si="18"/>
        <v>1244.8292998927957</v>
      </c>
      <c r="F136">
        <f t="shared" si="19"/>
        <v>1245</v>
      </c>
      <c r="O136">
        <f t="shared" si="21"/>
        <v>-0.0010468471150680099</v>
      </c>
      <c r="Q136" s="2">
        <f t="shared" si="22"/>
        <v>32550.25226</v>
      </c>
      <c r="U136">
        <f>+C136-(C$7+F136*C$8)</f>
        <v>-0.3749591999949189</v>
      </c>
    </row>
    <row r="137" spans="1:17" ht="12.75">
      <c r="A137" s="45" t="s">
        <v>44</v>
      </c>
      <c r="B137" s="46"/>
      <c r="C137" s="44">
        <v>47654.79386</v>
      </c>
      <c r="D137" s="47">
        <v>0.00012</v>
      </c>
      <c r="E137">
        <f t="shared" si="18"/>
        <v>1283.9997225525515</v>
      </c>
      <c r="F137">
        <f t="shared" si="19"/>
        <v>1284</v>
      </c>
      <c r="G137">
        <f aca="true" t="shared" si="24" ref="G137:G145">+C137-(C$7+F137*C$8)</f>
        <v>-0.0006094400014262646</v>
      </c>
      <c r="J137">
        <f>+G137</f>
        <v>-0.0006094400014262646</v>
      </c>
      <c r="O137">
        <f t="shared" si="21"/>
        <v>-0.0010305782412715248</v>
      </c>
      <c r="Q137" s="2">
        <f t="shared" si="22"/>
        <v>32636.293859999998</v>
      </c>
    </row>
    <row r="138" spans="1:17" ht="12.75">
      <c r="A138" s="73" t="s">
        <v>457</v>
      </c>
      <c r="B138" s="75" t="s">
        <v>59</v>
      </c>
      <c r="C138" s="74">
        <v>47654.7939</v>
      </c>
      <c r="D138" s="16"/>
      <c r="E138">
        <f t="shared" si="18"/>
        <v>1283.9997407625438</v>
      </c>
      <c r="F138">
        <f t="shared" si="19"/>
        <v>1284</v>
      </c>
      <c r="G138">
        <f t="shared" si="24"/>
        <v>-0.0005694400024367496</v>
      </c>
      <c r="J138">
        <f>+G138</f>
        <v>-0.0005694400024367496</v>
      </c>
      <c r="O138">
        <f t="shared" si="21"/>
        <v>-0.0010305782412715248</v>
      </c>
      <c r="Q138" s="2">
        <f t="shared" si="22"/>
        <v>32636.293899999997</v>
      </c>
    </row>
    <row r="139" spans="1:17" ht="12.75">
      <c r="A139" s="73" t="s">
        <v>467</v>
      </c>
      <c r="B139" s="75" t="s">
        <v>59</v>
      </c>
      <c r="C139" s="74">
        <v>47696.5275</v>
      </c>
      <c r="D139" s="16"/>
      <c r="E139">
        <f t="shared" si="18"/>
        <v>1302.9989545278995</v>
      </c>
      <c r="F139">
        <f t="shared" si="19"/>
        <v>1303</v>
      </c>
      <c r="G139">
        <f t="shared" si="24"/>
        <v>-0.002296480000950396</v>
      </c>
      <c r="J139">
        <f>+G139</f>
        <v>-0.002296480000950396</v>
      </c>
      <c r="O139">
        <f t="shared" si="21"/>
        <v>-0.0010226523796783653</v>
      </c>
      <c r="Q139" s="2">
        <f t="shared" si="22"/>
        <v>32678.027499999997</v>
      </c>
    </row>
    <row r="140" spans="1:33" ht="12.75">
      <c r="A140" s="48" t="s">
        <v>46</v>
      </c>
      <c r="B140" s="43" t="s">
        <v>51</v>
      </c>
      <c r="C140" s="44">
        <v>48108.389</v>
      </c>
      <c r="D140" s="44"/>
      <c r="E140">
        <f t="shared" si="18"/>
        <v>1490.4988270579536</v>
      </c>
      <c r="F140">
        <f t="shared" si="19"/>
        <v>1490.5</v>
      </c>
      <c r="G140">
        <f t="shared" si="24"/>
        <v>-0.002576479993877001</v>
      </c>
      <c r="I140">
        <f>+G140</f>
        <v>-0.002576479993877001</v>
      </c>
      <c r="O140">
        <f t="shared" si="21"/>
        <v>-0.0009444366402721874</v>
      </c>
      <c r="Q140" s="2">
        <f t="shared" si="22"/>
        <v>33089.889</v>
      </c>
      <c r="AD140">
        <v>7</v>
      </c>
      <c r="AE140" t="s">
        <v>28</v>
      </c>
      <c r="AG140" t="s">
        <v>30</v>
      </c>
    </row>
    <row r="141" spans="1:33" ht="12.75">
      <c r="A141" s="48" t="s">
        <v>44</v>
      </c>
      <c r="B141" s="43" t="s">
        <v>51</v>
      </c>
      <c r="C141" s="44">
        <v>48108.3891</v>
      </c>
      <c r="D141" s="44"/>
      <c r="E141">
        <f t="shared" si="18"/>
        <v>1490.4988725829342</v>
      </c>
      <c r="F141">
        <f t="shared" si="19"/>
        <v>1490.5</v>
      </c>
      <c r="G141">
        <f t="shared" si="24"/>
        <v>-0.0024764799964032136</v>
      </c>
      <c r="J141">
        <f>+G141</f>
        <v>-0.0024764799964032136</v>
      </c>
      <c r="O141">
        <f t="shared" si="21"/>
        <v>-0.0009444366402721874</v>
      </c>
      <c r="Q141" s="2">
        <f t="shared" si="22"/>
        <v>33089.8891</v>
      </c>
      <c r="AB141" t="s">
        <v>42</v>
      </c>
      <c r="AC141" t="s">
        <v>30</v>
      </c>
      <c r="AG141" t="s">
        <v>45</v>
      </c>
    </row>
    <row r="142" spans="1:33" ht="12.75">
      <c r="A142" s="48" t="s">
        <v>47</v>
      </c>
      <c r="B142" s="43"/>
      <c r="C142" s="44">
        <v>48476.3237</v>
      </c>
      <c r="D142" s="44"/>
      <c r="E142">
        <f t="shared" si="18"/>
        <v>1658.0010319238668</v>
      </c>
      <c r="F142">
        <f t="shared" si="19"/>
        <v>1658</v>
      </c>
      <c r="G142">
        <f t="shared" si="24"/>
        <v>0.0022667200028081425</v>
      </c>
      <c r="J142">
        <f>+G142</f>
        <v>0.0022667200028081425</v>
      </c>
      <c r="O142">
        <f t="shared" si="21"/>
        <v>-0.0008745639130693348</v>
      </c>
      <c r="Q142" s="2">
        <f t="shared" si="22"/>
        <v>33457.8237</v>
      </c>
      <c r="AB142" t="s">
        <v>42</v>
      </c>
      <c r="AC142" t="s">
        <v>43</v>
      </c>
      <c r="AG142" t="s">
        <v>45</v>
      </c>
    </row>
    <row r="143" spans="1:33" ht="12.75">
      <c r="A143" s="48" t="s">
        <v>47</v>
      </c>
      <c r="B143" s="43"/>
      <c r="C143" s="44">
        <v>48476.3243</v>
      </c>
      <c r="D143" s="44"/>
      <c r="E143">
        <f t="shared" si="18"/>
        <v>1658.0013050737566</v>
      </c>
      <c r="F143">
        <f t="shared" si="19"/>
        <v>1658</v>
      </c>
      <c r="G143">
        <f t="shared" si="24"/>
        <v>0.0028667200022027828</v>
      </c>
      <c r="J143">
        <f>+G143</f>
        <v>0.0028667200022027828</v>
      </c>
      <c r="O143">
        <f t="shared" si="21"/>
        <v>-0.0008745639130693348</v>
      </c>
      <c r="Q143" s="2">
        <f t="shared" si="22"/>
        <v>33457.8243</v>
      </c>
      <c r="AB143" t="s">
        <v>42</v>
      </c>
      <c r="AC143" t="s">
        <v>30</v>
      </c>
      <c r="AG143" t="s">
        <v>45</v>
      </c>
    </row>
    <row r="144" spans="1:33" ht="12.75">
      <c r="A144" s="48" t="s">
        <v>49</v>
      </c>
      <c r="B144" s="43" t="s">
        <v>51</v>
      </c>
      <c r="C144" s="44">
        <v>48499.3838</v>
      </c>
      <c r="D144" s="44"/>
      <c r="E144">
        <f t="shared" si="18"/>
        <v>1668.4991382303087</v>
      </c>
      <c r="F144">
        <f t="shared" si="19"/>
        <v>1668.5</v>
      </c>
      <c r="G144">
        <f t="shared" si="24"/>
        <v>-0.001892959997348953</v>
      </c>
      <c r="J144">
        <f>+G144</f>
        <v>-0.001892959997348953</v>
      </c>
      <c r="O144">
        <f t="shared" si="21"/>
        <v>-0.0008701838316625889</v>
      </c>
      <c r="Q144" s="2">
        <f t="shared" si="22"/>
        <v>33480.8838</v>
      </c>
      <c r="AB144" t="s">
        <v>42</v>
      </c>
      <c r="AD144">
        <v>32</v>
      </c>
      <c r="AE144" t="s">
        <v>48</v>
      </c>
      <c r="AG144" t="s">
        <v>30</v>
      </c>
    </row>
    <row r="145" spans="1:17" ht="12.75">
      <c r="A145" s="73" t="s">
        <v>480</v>
      </c>
      <c r="B145" s="75" t="s">
        <v>51</v>
      </c>
      <c r="C145" s="74">
        <v>49237.468</v>
      </c>
      <c r="D145" s="16"/>
      <c r="E145">
        <f t="shared" si="18"/>
        <v>2004.5118352569655</v>
      </c>
      <c r="F145">
        <f t="shared" si="19"/>
        <v>2004.5</v>
      </c>
      <c r="G145">
        <f t="shared" si="24"/>
        <v>0.025997280004958156</v>
      </c>
      <c r="I145">
        <f>+G145</f>
        <v>0.025997280004958156</v>
      </c>
      <c r="O145">
        <f t="shared" si="21"/>
        <v>-0.0007300212266467176</v>
      </c>
      <c r="Q145" s="2">
        <f t="shared" si="22"/>
        <v>34218.968</v>
      </c>
    </row>
    <row r="146" spans="1:21" ht="12.75">
      <c r="A146" s="49" t="s">
        <v>50</v>
      </c>
      <c r="B146" s="46" t="s">
        <v>51</v>
      </c>
      <c r="C146" s="44">
        <v>49539.3775</v>
      </c>
      <c r="D146" s="44">
        <v>0.0001</v>
      </c>
      <c r="E146">
        <f t="shared" si="18"/>
        <v>2141.956079901371</v>
      </c>
      <c r="F146">
        <f t="shared" si="19"/>
        <v>2142</v>
      </c>
      <c r="O146">
        <f t="shared" si="21"/>
        <v>-0.0006726630177488537</v>
      </c>
      <c r="Q146" s="2">
        <f t="shared" si="22"/>
        <v>34520.8775</v>
      </c>
      <c r="U146" s="41">
        <v>-0.09647471999778645</v>
      </c>
    </row>
    <row r="147" spans="1:21" ht="12.75">
      <c r="A147" s="49" t="s">
        <v>50</v>
      </c>
      <c r="B147" s="46" t="s">
        <v>51</v>
      </c>
      <c r="C147" s="44">
        <v>49546.4921</v>
      </c>
      <c r="D147" s="44">
        <v>0.0002</v>
      </c>
      <c r="E147">
        <f t="shared" si="18"/>
        <v>2145.1950002498434</v>
      </c>
      <c r="F147">
        <f t="shared" si="19"/>
        <v>2145</v>
      </c>
      <c r="O147">
        <f t="shared" si="21"/>
        <v>-0.0006714115659183548</v>
      </c>
      <c r="Q147" s="2">
        <f t="shared" si="22"/>
        <v>34527.9921</v>
      </c>
      <c r="U147" s="41">
        <v>0.42833680000330787</v>
      </c>
    </row>
    <row r="148" spans="1:17" ht="12.75">
      <c r="A148" s="49" t="s">
        <v>50</v>
      </c>
      <c r="B148" s="46" t="s">
        <v>51</v>
      </c>
      <c r="C148" s="44">
        <v>49560.3397</v>
      </c>
      <c r="D148" s="44">
        <v>0.0004</v>
      </c>
      <c r="E148">
        <f t="shared" si="18"/>
        <v>2151.499117616594</v>
      </c>
      <c r="F148">
        <f t="shared" si="19"/>
        <v>2151.5</v>
      </c>
      <c r="G148">
        <f>+C148-(C$7+F148*C$8)</f>
        <v>-0.0019382399987080134</v>
      </c>
      <c r="J148">
        <f>+G148</f>
        <v>-0.0019382399987080134</v>
      </c>
      <c r="O148">
        <f t="shared" si="21"/>
        <v>-0.000668700086952274</v>
      </c>
      <c r="Q148" s="2">
        <f t="shared" si="22"/>
        <v>34541.8397</v>
      </c>
    </row>
    <row r="149" spans="1:17" ht="12.75">
      <c r="A149" s="73" t="s">
        <v>431</v>
      </c>
      <c r="B149" s="75" t="s">
        <v>59</v>
      </c>
      <c r="C149" s="74">
        <v>49565.824</v>
      </c>
      <c r="D149" s="16"/>
      <c r="E149">
        <f aca="true" t="shared" si="25" ref="E149:E178">+(C149-C$7)/C$8</f>
        <v>2153.9958441883114</v>
      </c>
      <c r="F149">
        <f aca="true" t="shared" si="26" ref="F149:F180">ROUND(2*E149,0)/2</f>
        <v>2154</v>
      </c>
      <c r="G149">
        <f>+C149-(C$7+F149*C$8)</f>
        <v>-0.009128639998380095</v>
      </c>
      <c r="I149">
        <f>+G149</f>
        <v>-0.009128639998380095</v>
      </c>
      <c r="O149">
        <f aca="true" t="shared" si="27" ref="O149:O178">+C$11+C$12*$F149</f>
        <v>-0.0006676572104268583</v>
      </c>
      <c r="Q149" s="2">
        <f aca="true" t="shared" si="28" ref="Q149:Q178">+C149-15018.5</f>
        <v>34547.324</v>
      </c>
    </row>
    <row r="150" spans="1:21" ht="12.75">
      <c r="A150" s="49" t="s">
        <v>50</v>
      </c>
      <c r="B150" s="50" t="s">
        <v>59</v>
      </c>
      <c r="C150" s="44">
        <v>49567.329</v>
      </c>
      <c r="D150" s="44">
        <v>0.0001</v>
      </c>
      <c r="E150">
        <f t="shared" si="25"/>
        <v>2154.680995162989</v>
      </c>
      <c r="F150">
        <f t="shared" si="26"/>
        <v>2154.5</v>
      </c>
      <c r="O150">
        <f t="shared" si="27"/>
        <v>-0.0006674486351217752</v>
      </c>
      <c r="Q150" s="2">
        <f t="shared" si="28"/>
        <v>34548.829</v>
      </c>
      <c r="U150" s="41">
        <v>0.397573280002689</v>
      </c>
    </row>
    <row r="151" spans="1:21" ht="12.75">
      <c r="A151" s="49" t="s">
        <v>50</v>
      </c>
      <c r="B151" s="50" t="s">
        <v>59</v>
      </c>
      <c r="C151" s="44">
        <v>50269.3834</v>
      </c>
      <c r="D151" s="44">
        <v>0.0002</v>
      </c>
      <c r="E151">
        <f t="shared" si="25"/>
        <v>2474.2911323308517</v>
      </c>
      <c r="F151">
        <f t="shared" si="26"/>
        <v>2474.5</v>
      </c>
      <c r="O151">
        <f t="shared" si="27"/>
        <v>-0.0005339604398685645</v>
      </c>
      <c r="Q151" s="2">
        <f t="shared" si="28"/>
        <v>35250.8834</v>
      </c>
      <c r="U151" s="41">
        <v>-0.45879792000050656</v>
      </c>
    </row>
    <row r="152" spans="1:21" ht="12.75">
      <c r="A152" s="49" t="s">
        <v>50</v>
      </c>
      <c r="B152" s="50" t="s">
        <v>59</v>
      </c>
      <c r="C152" s="44">
        <v>50274.4634</v>
      </c>
      <c r="D152" s="44">
        <v>0.0001</v>
      </c>
      <c r="E152">
        <f t="shared" si="25"/>
        <v>2476.60380140153</v>
      </c>
      <c r="F152">
        <f t="shared" si="26"/>
        <v>2476.5</v>
      </c>
      <c r="O152">
        <f t="shared" si="27"/>
        <v>-0.0005331261386482319</v>
      </c>
      <c r="Q152" s="2">
        <f t="shared" si="28"/>
        <v>35255.9634</v>
      </c>
      <c r="U152" s="41">
        <v>0.22800976000144146</v>
      </c>
    </row>
    <row r="153" spans="1:17" ht="12.75">
      <c r="A153" s="73" t="s">
        <v>494</v>
      </c>
      <c r="B153" s="75" t="s">
        <v>59</v>
      </c>
      <c r="C153" s="74">
        <v>51415.365</v>
      </c>
      <c r="D153" s="16"/>
      <c r="E153">
        <f t="shared" si="25"/>
        <v>2995.9990460877434</v>
      </c>
      <c r="F153">
        <f t="shared" si="26"/>
        <v>2996</v>
      </c>
      <c r="G153">
        <f aca="true" t="shared" si="29" ref="G153:G178">+C153-(C$7+F153*C$8)</f>
        <v>-0.002095359996019397</v>
      </c>
      <c r="I153">
        <f>+G153</f>
        <v>-0.002095359996019397</v>
      </c>
      <c r="O153">
        <f t="shared" si="27"/>
        <v>-0.0003164163966668477</v>
      </c>
      <c r="Q153" s="2">
        <f t="shared" si="28"/>
        <v>36396.865</v>
      </c>
    </row>
    <row r="154" spans="1:17" ht="12.75">
      <c r="A154" s="73" t="s">
        <v>494</v>
      </c>
      <c r="B154" s="75" t="s">
        <v>59</v>
      </c>
      <c r="C154" s="74">
        <v>51740.448</v>
      </c>
      <c r="D154" s="16"/>
      <c r="E154">
        <f t="shared" si="25"/>
        <v>3143.9930223678434</v>
      </c>
      <c r="F154">
        <f t="shared" si="26"/>
        <v>3144</v>
      </c>
      <c r="G154">
        <f t="shared" si="29"/>
        <v>-0.015327039996918757</v>
      </c>
      <c r="I154">
        <f>+G154</f>
        <v>-0.015327039996918757</v>
      </c>
      <c r="O154">
        <f t="shared" si="27"/>
        <v>-0.00025467810636223775</v>
      </c>
      <c r="Q154" s="2">
        <f t="shared" si="28"/>
        <v>36721.948</v>
      </c>
    </row>
    <row r="155" spans="1:17" ht="12.75">
      <c r="A155" s="73" t="s">
        <v>494</v>
      </c>
      <c r="B155" s="75" t="s">
        <v>59</v>
      </c>
      <c r="C155" s="74">
        <v>51773.4089</v>
      </c>
      <c r="D155" s="16"/>
      <c r="E155">
        <f t="shared" si="25"/>
        <v>3158.9984660630585</v>
      </c>
      <c r="F155">
        <f t="shared" si="26"/>
        <v>3159</v>
      </c>
      <c r="G155">
        <f t="shared" si="29"/>
        <v>-0.0033694399971864186</v>
      </c>
      <c r="K155">
        <f>+G155</f>
        <v>-0.0033694399971864186</v>
      </c>
      <c r="O155">
        <f t="shared" si="27"/>
        <v>-0.0002484208472097436</v>
      </c>
      <c r="Q155" s="2">
        <f t="shared" si="28"/>
        <v>36754.9089</v>
      </c>
    </row>
    <row r="156" spans="1:17" ht="12.75">
      <c r="A156" s="73" t="s">
        <v>503</v>
      </c>
      <c r="B156" s="75" t="s">
        <v>51</v>
      </c>
      <c r="C156" s="74">
        <v>52411.542</v>
      </c>
      <c r="D156" s="16"/>
      <c r="E156">
        <f t="shared" si="25"/>
        <v>3449.508443099529</v>
      </c>
      <c r="F156">
        <f t="shared" si="26"/>
        <v>3449.5</v>
      </c>
      <c r="G156">
        <f t="shared" si="29"/>
        <v>0.018546080005762633</v>
      </c>
      <c r="I156">
        <f>+G156</f>
        <v>0.018546080005762633</v>
      </c>
      <c r="O156">
        <f t="shared" si="27"/>
        <v>-0.00012723859495643829</v>
      </c>
      <c r="Q156" s="2">
        <f t="shared" si="28"/>
        <v>37393.042</v>
      </c>
    </row>
    <row r="157" spans="1:17" ht="12.75">
      <c r="A157" s="73" t="s">
        <v>507</v>
      </c>
      <c r="B157" s="75" t="s">
        <v>51</v>
      </c>
      <c r="C157" s="74">
        <v>52455.451</v>
      </c>
      <c r="D157" s="16"/>
      <c r="E157">
        <f t="shared" si="25"/>
        <v>3469.498007316922</v>
      </c>
      <c r="F157">
        <f t="shared" si="26"/>
        <v>3469.5</v>
      </c>
      <c r="G157">
        <f t="shared" si="29"/>
        <v>-0.004377119999844581</v>
      </c>
      <c r="I157">
        <f>+G157</f>
        <v>-0.004377119999844581</v>
      </c>
      <c r="O157">
        <f t="shared" si="27"/>
        <v>-0.00011889558275311263</v>
      </c>
      <c r="Q157" s="2">
        <f t="shared" si="28"/>
        <v>37436.951</v>
      </c>
    </row>
    <row r="158" spans="1:17" ht="12.75">
      <c r="A158" s="73" t="s">
        <v>507</v>
      </c>
      <c r="B158" s="75" t="s">
        <v>51</v>
      </c>
      <c r="C158" s="74">
        <v>52477.425</v>
      </c>
      <c r="D158" s="16"/>
      <c r="E158">
        <f t="shared" si="25"/>
        <v>3479.5016667970526</v>
      </c>
      <c r="F158">
        <f t="shared" si="26"/>
        <v>3479.5</v>
      </c>
      <c r="G158">
        <f t="shared" si="29"/>
        <v>0.0036612800031434745</v>
      </c>
      <c r="I158">
        <f>+G158</f>
        <v>0.0036612800031434745</v>
      </c>
      <c r="O158">
        <f t="shared" si="27"/>
        <v>-0.0001147240766514498</v>
      </c>
      <c r="Q158" s="2">
        <f t="shared" si="28"/>
        <v>37458.925</v>
      </c>
    </row>
    <row r="159" spans="1:17" ht="12.75">
      <c r="A159" s="49" t="s">
        <v>60</v>
      </c>
      <c r="B159" s="46" t="s">
        <v>59</v>
      </c>
      <c r="C159" s="44">
        <v>52816.7925</v>
      </c>
      <c r="D159" s="44">
        <v>0.0002</v>
      </c>
      <c r="E159">
        <f t="shared" si="25"/>
        <v>3633.998659088981</v>
      </c>
      <c r="F159">
        <f t="shared" si="26"/>
        <v>3634</v>
      </c>
      <c r="G159">
        <f t="shared" si="29"/>
        <v>-0.002945439991890453</v>
      </c>
      <c r="K159">
        <f>+G159</f>
        <v>-0.002945439991890453</v>
      </c>
      <c r="O159">
        <f t="shared" si="27"/>
        <v>-5.0274307380758975E-05</v>
      </c>
      <c r="Q159" s="2">
        <f t="shared" si="28"/>
        <v>37798.2925</v>
      </c>
    </row>
    <row r="160" spans="1:17" ht="12.75">
      <c r="A160" s="73" t="s">
        <v>517</v>
      </c>
      <c r="B160" s="75" t="s">
        <v>51</v>
      </c>
      <c r="C160" s="74">
        <v>52857.433</v>
      </c>
      <c r="D160" s="16"/>
      <c r="E160">
        <f t="shared" si="25"/>
        <v>3652.5002392793035</v>
      </c>
      <c r="F160">
        <f t="shared" si="26"/>
        <v>3652.5</v>
      </c>
      <c r="G160">
        <f t="shared" si="29"/>
        <v>0.0005256000004010275</v>
      </c>
      <c r="I160">
        <f>+G160</f>
        <v>0.0005256000004010275</v>
      </c>
      <c r="O160">
        <f t="shared" si="27"/>
        <v>-4.255702109268265E-05</v>
      </c>
      <c r="Q160" s="2">
        <f t="shared" si="28"/>
        <v>37838.933</v>
      </c>
    </row>
    <row r="161" spans="1:17" ht="12.75">
      <c r="A161" s="49" t="s">
        <v>60</v>
      </c>
      <c r="B161" s="46" t="s">
        <v>51</v>
      </c>
      <c r="C161" s="44">
        <v>52914.5486</v>
      </c>
      <c r="D161" s="44">
        <v>0.0002</v>
      </c>
      <c r="E161">
        <f t="shared" si="25"/>
        <v>3678.502105730716</v>
      </c>
      <c r="F161">
        <f t="shared" si="26"/>
        <v>3678.5</v>
      </c>
      <c r="G161">
        <f t="shared" si="29"/>
        <v>0.004625440000381786</v>
      </c>
      <c r="K161">
        <f>+G161</f>
        <v>0.004625440000381786</v>
      </c>
      <c r="O161">
        <f t="shared" si="27"/>
        <v>-3.171110522835925E-05</v>
      </c>
      <c r="Q161" s="2">
        <f t="shared" si="28"/>
        <v>37896.0486</v>
      </c>
    </row>
    <row r="162" spans="1:17" ht="12.75">
      <c r="A162" s="73" t="s">
        <v>431</v>
      </c>
      <c r="B162" s="75" t="s">
        <v>59</v>
      </c>
      <c r="C162" s="74">
        <v>53161.6588</v>
      </c>
      <c r="D162" s="16"/>
      <c r="E162">
        <f t="shared" si="25"/>
        <v>3790.99897907497</v>
      </c>
      <c r="F162">
        <f t="shared" si="26"/>
        <v>3791</v>
      </c>
      <c r="G162">
        <f t="shared" si="29"/>
        <v>-0.0022425599963753484</v>
      </c>
      <c r="K162">
        <f>+G162</f>
        <v>-0.0022425599963753484</v>
      </c>
      <c r="O162">
        <f t="shared" si="27"/>
        <v>1.5218338415347614E-05</v>
      </c>
      <c r="Q162" s="2">
        <f t="shared" si="28"/>
        <v>38143.1588</v>
      </c>
    </row>
    <row r="163" spans="1:17" ht="12.75">
      <c r="A163" s="73" t="s">
        <v>528</v>
      </c>
      <c r="B163" s="75" t="s">
        <v>59</v>
      </c>
      <c r="C163" s="74">
        <v>53528.4892</v>
      </c>
      <c r="D163" s="16"/>
      <c r="E163">
        <f t="shared" si="25"/>
        <v>3957.998451567905</v>
      </c>
      <c r="F163">
        <f t="shared" si="26"/>
        <v>3958</v>
      </c>
      <c r="G163">
        <f t="shared" si="29"/>
        <v>-0.0034012799951597117</v>
      </c>
      <c r="K163">
        <f>+G163</f>
        <v>-0.0034012799951597117</v>
      </c>
      <c r="O163">
        <f t="shared" si="27"/>
        <v>8.488249031311681E-05</v>
      </c>
      <c r="Q163" s="2">
        <f t="shared" si="28"/>
        <v>38509.9892</v>
      </c>
    </row>
    <row r="164" spans="1:17" ht="12.75">
      <c r="A164" s="44" t="s">
        <v>68</v>
      </c>
      <c r="B164" s="43" t="s">
        <v>51</v>
      </c>
      <c r="C164" s="44">
        <v>53575.7235</v>
      </c>
      <c r="D164" s="44">
        <v>0.0001</v>
      </c>
      <c r="E164">
        <f t="shared" si="25"/>
        <v>3979.5018580019746</v>
      </c>
      <c r="F164">
        <f t="shared" si="26"/>
        <v>3979.5</v>
      </c>
      <c r="G164">
        <f t="shared" si="29"/>
        <v>0.00408127999980934</v>
      </c>
      <c r="K164">
        <f>+G164</f>
        <v>0.00408127999980934</v>
      </c>
      <c r="O164">
        <f t="shared" si="27"/>
        <v>9.385122843169201E-05</v>
      </c>
      <c r="Q164" s="2">
        <f t="shared" si="28"/>
        <v>38557.2235</v>
      </c>
    </row>
    <row r="165" spans="1:17" ht="12.75">
      <c r="A165" s="73" t="s">
        <v>431</v>
      </c>
      <c r="B165" s="75" t="s">
        <v>59</v>
      </c>
      <c r="C165" s="74">
        <v>53932.662</v>
      </c>
      <c r="D165" s="16"/>
      <c r="E165">
        <f t="shared" si="25"/>
        <v>4141.9980448295055</v>
      </c>
      <c r="F165">
        <f t="shared" si="26"/>
        <v>4142</v>
      </c>
      <c r="G165">
        <f t="shared" si="29"/>
        <v>-0.004294719998142682</v>
      </c>
      <c r="I165">
        <f>+G165</f>
        <v>-0.004294719998142682</v>
      </c>
      <c r="O165">
        <f t="shared" si="27"/>
        <v>0.00016163820258371302</v>
      </c>
      <c r="Q165" s="2">
        <f t="shared" si="28"/>
        <v>38914.162</v>
      </c>
    </row>
    <row r="166" spans="1:17" ht="12.75">
      <c r="A166" s="51" t="s">
        <v>71</v>
      </c>
      <c r="B166" s="52" t="s">
        <v>59</v>
      </c>
      <c r="C166" s="51">
        <v>53974.39866</v>
      </c>
      <c r="D166" s="51">
        <v>0.0026</v>
      </c>
      <c r="E166">
        <f t="shared" si="25"/>
        <v>4160.998651659303</v>
      </c>
      <c r="F166">
        <f t="shared" si="26"/>
        <v>4161</v>
      </c>
      <c r="G166">
        <f t="shared" si="29"/>
        <v>-0.0029617600011988543</v>
      </c>
      <c r="K166">
        <f aca="true" t="shared" si="30" ref="K166:K178">+G166</f>
        <v>-0.0029617600011988543</v>
      </c>
      <c r="O166">
        <f t="shared" si="27"/>
        <v>0.00016956406417687245</v>
      </c>
      <c r="Q166" s="2">
        <f t="shared" si="28"/>
        <v>38955.89866</v>
      </c>
    </row>
    <row r="167" spans="1:17" ht="12.75">
      <c r="A167" s="51" t="s">
        <v>71</v>
      </c>
      <c r="B167" s="52" t="s">
        <v>51</v>
      </c>
      <c r="C167" s="51">
        <v>54210.54819</v>
      </c>
      <c r="D167" s="51">
        <v>0.001</v>
      </c>
      <c r="E167">
        <f t="shared" si="25"/>
        <v>4268.505681991179</v>
      </c>
      <c r="F167">
        <f t="shared" si="26"/>
        <v>4268.5</v>
      </c>
      <c r="G167">
        <f t="shared" si="29"/>
        <v>0.012481040001148358</v>
      </c>
      <c r="K167">
        <f t="shared" si="30"/>
        <v>0.012481040001148358</v>
      </c>
      <c r="O167">
        <f t="shared" si="27"/>
        <v>0.0002144077547697478</v>
      </c>
      <c r="Q167" s="2">
        <f t="shared" si="28"/>
        <v>39192.04819</v>
      </c>
    </row>
    <row r="168" spans="1:17" ht="12.75">
      <c r="A168" s="44" t="s">
        <v>69</v>
      </c>
      <c r="B168" s="53" t="s">
        <v>59</v>
      </c>
      <c r="C168" s="54">
        <v>54253.3641</v>
      </c>
      <c r="D168" s="54">
        <v>0.0005</v>
      </c>
      <c r="E168">
        <f t="shared" si="25"/>
        <v>4287.997617186038</v>
      </c>
      <c r="F168">
        <f t="shared" si="26"/>
        <v>4288</v>
      </c>
      <c r="G168">
        <f t="shared" si="29"/>
        <v>-0.005234079995716456</v>
      </c>
      <c r="K168">
        <f t="shared" si="30"/>
        <v>-0.005234079995716456</v>
      </c>
      <c r="O168">
        <f t="shared" si="27"/>
        <v>0.00022254219166799034</v>
      </c>
      <c r="Q168" s="2">
        <f t="shared" si="28"/>
        <v>39234.8641</v>
      </c>
    </row>
    <row r="169" spans="1:17" ht="12.75">
      <c r="A169" s="44" t="s">
        <v>69</v>
      </c>
      <c r="B169" s="53" t="s">
        <v>51</v>
      </c>
      <c r="C169" s="54">
        <v>54265.4574</v>
      </c>
      <c r="D169" s="54">
        <v>0.0006</v>
      </c>
      <c r="E169">
        <f t="shared" si="25"/>
        <v>4293.503089798719</v>
      </c>
      <c r="F169">
        <f t="shared" si="26"/>
        <v>4293.5</v>
      </c>
      <c r="G169">
        <f t="shared" si="29"/>
        <v>0.006787040001654532</v>
      </c>
      <c r="K169">
        <f t="shared" si="30"/>
        <v>0.006787040001654532</v>
      </c>
      <c r="O169">
        <f t="shared" si="27"/>
        <v>0.00022483652002390497</v>
      </c>
      <c r="Q169" s="2">
        <f t="shared" si="28"/>
        <v>39246.9574</v>
      </c>
    </row>
    <row r="170" spans="1:17" ht="12.75">
      <c r="A170" s="51" t="s">
        <v>71</v>
      </c>
      <c r="B170" s="52" t="s">
        <v>59</v>
      </c>
      <c r="C170" s="51">
        <v>54321.46205</v>
      </c>
      <c r="D170" s="51">
        <v>0.0005</v>
      </c>
      <c r="E170">
        <f t="shared" si="25"/>
        <v>4318.999196465865</v>
      </c>
      <c r="F170">
        <f t="shared" si="26"/>
        <v>4319</v>
      </c>
      <c r="G170">
        <f t="shared" si="29"/>
        <v>-0.00176503999682609</v>
      </c>
      <c r="K170">
        <f t="shared" si="30"/>
        <v>-0.00176503999682609</v>
      </c>
      <c r="O170">
        <f t="shared" si="27"/>
        <v>0.00023547386058314526</v>
      </c>
      <c r="Q170" s="2">
        <f t="shared" si="28"/>
        <v>39302.96205</v>
      </c>
    </row>
    <row r="171" spans="1:17" ht="12.75">
      <c r="A171" s="49" t="s">
        <v>77</v>
      </c>
      <c r="B171" s="46" t="s">
        <v>51</v>
      </c>
      <c r="C171" s="49">
        <v>54535.63717</v>
      </c>
      <c r="D171" s="49">
        <v>0.00049</v>
      </c>
      <c r="E171">
        <f t="shared" si="25"/>
        <v>4416.502380665185</v>
      </c>
      <c r="F171">
        <f t="shared" si="26"/>
        <v>4416.5</v>
      </c>
      <c r="G171">
        <f t="shared" si="29"/>
        <v>0.005229360001976602</v>
      </c>
      <c r="K171">
        <f t="shared" si="30"/>
        <v>0.005229360001976602</v>
      </c>
      <c r="O171">
        <f t="shared" si="27"/>
        <v>0.0002761460450743578</v>
      </c>
      <c r="Q171" s="2">
        <f t="shared" si="28"/>
        <v>39517.13717</v>
      </c>
    </row>
    <row r="172" spans="1:17" ht="12.75">
      <c r="A172" s="42" t="s">
        <v>72</v>
      </c>
      <c r="B172" s="43" t="s">
        <v>59</v>
      </c>
      <c r="C172" s="44">
        <v>54947.48794</v>
      </c>
      <c r="D172" s="44">
        <v>0.0025</v>
      </c>
      <c r="E172">
        <f t="shared" si="25"/>
        <v>4603.997368364699</v>
      </c>
      <c r="F172">
        <f t="shared" si="26"/>
        <v>4604</v>
      </c>
      <c r="G172">
        <f t="shared" si="29"/>
        <v>-0.005780640000011772</v>
      </c>
      <c r="K172">
        <f t="shared" si="30"/>
        <v>-0.005780640000011772</v>
      </c>
      <c r="O172">
        <f t="shared" si="27"/>
        <v>0.00035436178448053596</v>
      </c>
      <c r="Q172" s="2">
        <f t="shared" si="28"/>
        <v>39928.98794</v>
      </c>
    </row>
    <row r="173" spans="1:17" ht="12.75">
      <c r="A173" s="42" t="s">
        <v>72</v>
      </c>
      <c r="B173" s="43" t="s">
        <v>59</v>
      </c>
      <c r="C173" s="44">
        <v>54947.48994</v>
      </c>
      <c r="D173" s="44">
        <v>0.0013</v>
      </c>
      <c r="E173">
        <f t="shared" si="25"/>
        <v>4603.998278864333</v>
      </c>
      <c r="F173">
        <f t="shared" si="26"/>
        <v>4604</v>
      </c>
      <c r="G173">
        <f t="shared" si="29"/>
        <v>-0.0037806399996043183</v>
      </c>
      <c r="K173">
        <f t="shared" si="30"/>
        <v>-0.0037806399996043183</v>
      </c>
      <c r="O173">
        <f t="shared" si="27"/>
        <v>0.00035436178448053596</v>
      </c>
      <c r="Q173" s="2">
        <f t="shared" si="28"/>
        <v>39928.98994</v>
      </c>
    </row>
    <row r="174" spans="1:17" ht="12.75">
      <c r="A174" s="49" t="s">
        <v>72</v>
      </c>
      <c r="B174" s="46" t="s">
        <v>59</v>
      </c>
      <c r="C174" s="49">
        <v>54947.48994</v>
      </c>
      <c r="D174" s="49">
        <v>0.0013</v>
      </c>
      <c r="E174">
        <f t="shared" si="25"/>
        <v>4603.998278864333</v>
      </c>
      <c r="F174">
        <f t="shared" si="26"/>
        <v>4604</v>
      </c>
      <c r="G174">
        <f t="shared" si="29"/>
        <v>-0.0037806399996043183</v>
      </c>
      <c r="K174">
        <f t="shared" si="30"/>
        <v>-0.0037806399996043183</v>
      </c>
      <c r="O174">
        <f t="shared" si="27"/>
        <v>0.00035436178448053596</v>
      </c>
      <c r="Q174" s="2">
        <f t="shared" si="28"/>
        <v>39928.98994</v>
      </c>
    </row>
    <row r="175" spans="1:17" ht="12.75">
      <c r="A175" s="55" t="s">
        <v>79</v>
      </c>
      <c r="B175" s="56" t="s">
        <v>59</v>
      </c>
      <c r="C175" s="57">
        <v>55751.4441</v>
      </c>
      <c r="D175" s="57">
        <v>0.0004</v>
      </c>
      <c r="E175">
        <f t="shared" si="25"/>
        <v>4969.998263130899</v>
      </c>
      <c r="F175">
        <f t="shared" si="26"/>
        <v>4970</v>
      </c>
      <c r="G175">
        <f t="shared" si="29"/>
        <v>-0.003815199997916352</v>
      </c>
      <c r="K175">
        <f t="shared" si="30"/>
        <v>-0.003815199997916352</v>
      </c>
      <c r="O175">
        <f t="shared" si="27"/>
        <v>0.0005070389078013955</v>
      </c>
      <c r="Q175" s="2">
        <f t="shared" si="28"/>
        <v>40732.9441</v>
      </c>
    </row>
    <row r="176" spans="1:17" ht="12.75">
      <c r="A176" s="42" t="s">
        <v>78</v>
      </c>
      <c r="B176" s="43" t="s">
        <v>59</v>
      </c>
      <c r="C176" s="44">
        <v>55751.4441</v>
      </c>
      <c r="D176" s="44">
        <v>0.0004</v>
      </c>
      <c r="E176">
        <f t="shared" si="25"/>
        <v>4969.998263130899</v>
      </c>
      <c r="F176">
        <f t="shared" si="26"/>
        <v>4970</v>
      </c>
      <c r="G176">
        <f t="shared" si="29"/>
        <v>-0.003815199997916352</v>
      </c>
      <c r="K176">
        <f t="shared" si="30"/>
        <v>-0.003815199997916352</v>
      </c>
      <c r="O176">
        <f t="shared" si="27"/>
        <v>0.0005070389078013955</v>
      </c>
      <c r="Q176" s="2">
        <f t="shared" si="28"/>
        <v>40732.9441</v>
      </c>
    </row>
    <row r="177" spans="1:17" ht="12.75">
      <c r="A177" s="57" t="s">
        <v>80</v>
      </c>
      <c r="B177" s="56" t="s">
        <v>59</v>
      </c>
      <c r="C177" s="57">
        <v>56489.5001</v>
      </c>
      <c r="D177" s="57">
        <v>0.0022</v>
      </c>
      <c r="E177">
        <f t="shared" si="25"/>
        <v>5305.998122112715</v>
      </c>
      <c r="F177">
        <f t="shared" si="26"/>
        <v>5306</v>
      </c>
      <c r="G177">
        <f t="shared" si="29"/>
        <v>-0.004124959996261168</v>
      </c>
      <c r="K177">
        <f t="shared" si="30"/>
        <v>-0.004124959996261168</v>
      </c>
      <c r="O177">
        <f t="shared" si="27"/>
        <v>0.0006472015128172668</v>
      </c>
      <c r="Q177" s="2">
        <f t="shared" si="28"/>
        <v>41471.0001</v>
      </c>
    </row>
    <row r="178" spans="1:17" ht="12.75">
      <c r="A178" s="55" t="s">
        <v>81</v>
      </c>
      <c r="B178" s="56" t="s">
        <v>59</v>
      </c>
      <c r="C178" s="57">
        <v>56500.48361</v>
      </c>
      <c r="D178" s="57">
        <v>0.0003</v>
      </c>
      <c r="E178">
        <f t="shared" si="25"/>
        <v>5310.998363030921</v>
      </c>
      <c r="F178">
        <f t="shared" si="26"/>
        <v>5311</v>
      </c>
      <c r="G178">
        <f t="shared" si="29"/>
        <v>-0.003595759997551795</v>
      </c>
      <c r="K178">
        <f t="shared" si="30"/>
        <v>-0.003595759997551795</v>
      </c>
      <c r="O178">
        <f t="shared" si="27"/>
        <v>0.0006492872658680983</v>
      </c>
      <c r="Q178" s="2">
        <f t="shared" si="28"/>
        <v>41481.98361</v>
      </c>
    </row>
    <row r="179" spans="2:4" ht="12.75">
      <c r="B179" s="5"/>
      <c r="C179" s="16"/>
      <c r="D179" s="16"/>
    </row>
    <row r="180" spans="2:4" ht="12.75">
      <c r="B180" s="5"/>
      <c r="C180" s="16"/>
      <c r="D180" s="16"/>
    </row>
    <row r="181" spans="2:4" ht="12.75">
      <c r="B181" s="5"/>
      <c r="C181" s="16"/>
      <c r="D181" s="16"/>
    </row>
    <row r="182" spans="2:4" ht="12.75">
      <c r="B182" s="5"/>
      <c r="C182" s="16"/>
      <c r="D182" s="16"/>
    </row>
    <row r="183" spans="2:4" ht="12.75">
      <c r="B183" s="5"/>
      <c r="C183" s="16"/>
      <c r="D183" s="16"/>
    </row>
    <row r="184" spans="2:4" ht="12.75">
      <c r="B184" s="5"/>
      <c r="C184" s="16"/>
      <c r="D184" s="16"/>
    </row>
    <row r="185" spans="2:4" ht="12.75">
      <c r="B185" s="5"/>
      <c r="C185" s="16"/>
      <c r="D185" s="16"/>
    </row>
    <row r="186" spans="2:4" ht="12.75">
      <c r="B186" s="5"/>
      <c r="C186" s="16"/>
      <c r="D186" s="16"/>
    </row>
    <row r="187" spans="2:4" ht="12.75">
      <c r="B187" s="5"/>
      <c r="C187" s="16"/>
      <c r="D187" s="16"/>
    </row>
    <row r="188" spans="2:4" ht="12.75">
      <c r="B188" s="5"/>
      <c r="C188" s="16"/>
      <c r="D188" s="16"/>
    </row>
    <row r="189" spans="2:4" ht="12.75">
      <c r="B189" s="5"/>
      <c r="C189" s="16"/>
      <c r="D189" s="16"/>
    </row>
    <row r="190" spans="2:4" ht="12.75">
      <c r="B190" s="5"/>
      <c r="C190" s="16"/>
      <c r="D190" s="16"/>
    </row>
    <row r="191" spans="2:4" ht="12.75">
      <c r="B191" s="5"/>
      <c r="C191" s="16"/>
      <c r="D191" s="16"/>
    </row>
    <row r="192" spans="2:4" ht="12.75">
      <c r="B192" s="5"/>
      <c r="C192" s="16"/>
      <c r="D192" s="16"/>
    </row>
    <row r="193" spans="2:4" ht="12.75">
      <c r="B193" s="5"/>
      <c r="C193" s="16"/>
      <c r="D193" s="16"/>
    </row>
    <row r="194" spans="2:4" ht="12.75">
      <c r="B194" s="5"/>
      <c r="C194" s="16"/>
      <c r="D194" s="16"/>
    </row>
    <row r="195" spans="2:4" ht="12.75">
      <c r="B195" s="5"/>
      <c r="C195" s="16"/>
      <c r="D195" s="16"/>
    </row>
    <row r="196" spans="2:4" ht="12.75">
      <c r="B196" s="5"/>
      <c r="C196" s="16"/>
      <c r="D196" s="16"/>
    </row>
    <row r="197" spans="2:4" ht="12.75">
      <c r="B197" s="5"/>
      <c r="C197" s="16"/>
      <c r="D197" s="16"/>
    </row>
    <row r="198" spans="2:4" ht="12.75">
      <c r="B198" s="5"/>
      <c r="C198" s="16"/>
      <c r="D198" s="16"/>
    </row>
    <row r="199" spans="2:4" ht="12.75">
      <c r="B199" s="5"/>
      <c r="C199" s="16"/>
      <c r="D199" s="16"/>
    </row>
    <row r="200" spans="2:4" ht="12.75">
      <c r="B200" s="5"/>
      <c r="C200" s="16"/>
      <c r="D200" s="16"/>
    </row>
    <row r="201" spans="2:4" ht="12.75">
      <c r="B201" s="5"/>
      <c r="C201" s="16"/>
      <c r="D201" s="16"/>
    </row>
    <row r="202" spans="2:4" ht="12.75">
      <c r="B202" s="5"/>
      <c r="C202" s="16"/>
      <c r="D202" s="16"/>
    </row>
    <row r="203" spans="2:4" ht="12.75">
      <c r="B203" s="5"/>
      <c r="C203" s="16"/>
      <c r="D203" s="16"/>
    </row>
    <row r="204" spans="2:4" ht="12.75">
      <c r="B204" s="5"/>
      <c r="C204" s="16"/>
      <c r="D204" s="16"/>
    </row>
    <row r="205" spans="2:4" ht="12.75">
      <c r="B205" s="5"/>
      <c r="C205" s="16"/>
      <c r="D205" s="16"/>
    </row>
    <row r="206" spans="2:4" ht="12.75">
      <c r="B206" s="5"/>
      <c r="C206" s="16"/>
      <c r="D206" s="16"/>
    </row>
    <row r="207" spans="2:4" ht="12.75">
      <c r="B207" s="5"/>
      <c r="C207" s="16"/>
      <c r="D207" s="16"/>
    </row>
    <row r="208" spans="2:4" ht="12.75">
      <c r="B208" s="5"/>
      <c r="C208" s="16"/>
      <c r="D208" s="16"/>
    </row>
    <row r="209" spans="2:4" ht="12.75">
      <c r="B209" s="5"/>
      <c r="C209" s="16"/>
      <c r="D209" s="16"/>
    </row>
    <row r="210" spans="2:4" ht="12.75">
      <c r="B210" s="5"/>
      <c r="C210" s="16"/>
      <c r="D210" s="16"/>
    </row>
    <row r="211" spans="2:4" ht="12.75">
      <c r="B211" s="5"/>
      <c r="C211" s="16"/>
      <c r="D211" s="16"/>
    </row>
    <row r="212" spans="2:4" ht="12.75">
      <c r="B212" s="5"/>
      <c r="C212" s="16"/>
      <c r="D212" s="16"/>
    </row>
    <row r="213" spans="2:4" ht="12.75">
      <c r="B213" s="5"/>
      <c r="C213" s="16"/>
      <c r="D213" s="16"/>
    </row>
    <row r="214" spans="2:4" ht="12.75">
      <c r="B214" s="5"/>
      <c r="C214" s="16"/>
      <c r="D214" s="16"/>
    </row>
    <row r="215" spans="2:4" ht="12.75">
      <c r="B215" s="5"/>
      <c r="C215" s="16"/>
      <c r="D215" s="16"/>
    </row>
    <row r="216" spans="2:4" ht="12.75">
      <c r="B216" s="5"/>
      <c r="C216" s="16"/>
      <c r="D216" s="16"/>
    </row>
    <row r="217" spans="2:4" ht="12.75">
      <c r="B217" s="5"/>
      <c r="C217" s="16"/>
      <c r="D217" s="16"/>
    </row>
    <row r="218" spans="2:4" ht="12.75">
      <c r="B218" s="5"/>
      <c r="C218" s="16"/>
      <c r="D218" s="16"/>
    </row>
    <row r="219" spans="2:4" ht="12.75">
      <c r="B219" s="5"/>
      <c r="C219" s="16"/>
      <c r="D219" s="16"/>
    </row>
    <row r="220" spans="2:4" ht="12.75">
      <c r="B220" s="5"/>
      <c r="C220" s="16"/>
      <c r="D220" s="16"/>
    </row>
    <row r="221" spans="2:4" ht="12.75">
      <c r="B221" s="5"/>
      <c r="C221" s="16"/>
      <c r="D221" s="16"/>
    </row>
    <row r="222" spans="2:4" ht="12.75">
      <c r="B222" s="5"/>
      <c r="C222" s="16"/>
      <c r="D222" s="16"/>
    </row>
    <row r="223" spans="2:4" ht="12.75">
      <c r="B223" s="5"/>
      <c r="C223" s="16"/>
      <c r="D223" s="16"/>
    </row>
    <row r="224" spans="2:4" ht="12.75">
      <c r="B224" s="5"/>
      <c r="C224" s="16"/>
      <c r="D224" s="16"/>
    </row>
    <row r="225" spans="2:4" ht="12.75">
      <c r="B225" s="5"/>
      <c r="C225" s="16"/>
      <c r="D225" s="16"/>
    </row>
    <row r="226" spans="2:4" ht="12.75">
      <c r="B226" s="5"/>
      <c r="C226" s="16"/>
      <c r="D226" s="16"/>
    </row>
    <row r="227" spans="2:4" ht="12.75">
      <c r="B227" s="5"/>
      <c r="C227" s="16"/>
      <c r="D227" s="16"/>
    </row>
    <row r="228" spans="2:4" ht="12.75">
      <c r="B228" s="5"/>
      <c r="C228" s="16"/>
      <c r="D228" s="16"/>
    </row>
    <row r="229" spans="2:4" ht="12.75">
      <c r="B229" s="5"/>
      <c r="C229" s="16"/>
      <c r="D229" s="16"/>
    </row>
    <row r="230" spans="2:4" ht="12.75">
      <c r="B230" s="5"/>
      <c r="C230" s="16"/>
      <c r="D230" s="16"/>
    </row>
    <row r="231" spans="2:4" ht="12.75">
      <c r="B231" s="5"/>
      <c r="C231" s="16"/>
      <c r="D231" s="16"/>
    </row>
    <row r="232" spans="2:4" ht="12.75">
      <c r="B232" s="5"/>
      <c r="C232" s="16"/>
      <c r="D232" s="16"/>
    </row>
    <row r="233" spans="2:4" ht="12.75">
      <c r="B233" s="5"/>
      <c r="C233" s="16"/>
      <c r="D233" s="16"/>
    </row>
    <row r="234" spans="2:4" ht="12.75">
      <c r="B234" s="5"/>
      <c r="C234" s="16"/>
      <c r="D234" s="16"/>
    </row>
    <row r="235" spans="2:4" ht="12.75">
      <c r="B235" s="5"/>
      <c r="C235" s="16"/>
      <c r="D235" s="16"/>
    </row>
    <row r="236" spans="2:4" ht="12.75">
      <c r="B236" s="5"/>
      <c r="C236" s="16"/>
      <c r="D236" s="16"/>
    </row>
    <row r="237" spans="2:4" ht="12.75">
      <c r="B237" s="5"/>
      <c r="C237" s="16"/>
      <c r="D237" s="16"/>
    </row>
    <row r="238" spans="2:4" ht="12.75">
      <c r="B238" s="5"/>
      <c r="C238" s="16"/>
      <c r="D238" s="16"/>
    </row>
    <row r="239" spans="2:4" ht="12.75">
      <c r="B239" s="5"/>
      <c r="C239" s="16"/>
      <c r="D239" s="16"/>
    </row>
    <row r="240" spans="2:4" ht="12.75">
      <c r="B240" s="5"/>
      <c r="C240" s="16"/>
      <c r="D240" s="16"/>
    </row>
    <row r="241" spans="2:4" ht="12.75">
      <c r="B241" s="5"/>
      <c r="C241" s="16"/>
      <c r="D241" s="16"/>
    </row>
    <row r="242" spans="2:4" ht="12.75">
      <c r="B242" s="5"/>
      <c r="C242" s="16"/>
      <c r="D242" s="16"/>
    </row>
    <row r="243" spans="2:4" ht="12.75">
      <c r="B243" s="5"/>
      <c r="C243" s="16"/>
      <c r="D243" s="16"/>
    </row>
    <row r="244" spans="2:4" ht="12.75">
      <c r="B244" s="5"/>
      <c r="C244" s="16"/>
      <c r="D244" s="16"/>
    </row>
    <row r="245" spans="2:4" ht="12.75">
      <c r="B245" s="5"/>
      <c r="C245" s="16"/>
      <c r="D245" s="16"/>
    </row>
    <row r="246" spans="2:4" ht="12.75">
      <c r="B246" s="5"/>
      <c r="C246" s="16"/>
      <c r="D246" s="16"/>
    </row>
    <row r="247" spans="2:4" ht="12.75">
      <c r="B247" s="5"/>
      <c r="C247" s="16"/>
      <c r="D247" s="16"/>
    </row>
    <row r="248" spans="2:4" ht="12.75">
      <c r="B248" s="5"/>
      <c r="C248" s="16"/>
      <c r="D248" s="16"/>
    </row>
    <row r="249" spans="2:4" ht="12.75">
      <c r="B249" s="5"/>
      <c r="C249" s="16"/>
      <c r="D249" s="16"/>
    </row>
    <row r="250" spans="2:4" ht="12.75">
      <c r="B250" s="5"/>
      <c r="C250" s="16"/>
      <c r="D250" s="16"/>
    </row>
    <row r="251" spans="2:4" ht="12.75">
      <c r="B251" s="5"/>
      <c r="C251" s="16"/>
      <c r="D251" s="16"/>
    </row>
    <row r="252" spans="2:4" ht="12.75">
      <c r="B252" s="5"/>
      <c r="C252" s="16"/>
      <c r="D252" s="16"/>
    </row>
    <row r="253" spans="2:4" ht="12.75">
      <c r="B253" s="5"/>
      <c r="C253" s="16"/>
      <c r="D253" s="16"/>
    </row>
    <row r="254" spans="2:4" ht="12.75">
      <c r="B254" s="5"/>
      <c r="C254" s="16"/>
      <c r="D254" s="16"/>
    </row>
    <row r="255" spans="2:4" ht="12.75">
      <c r="B255" s="5"/>
      <c r="C255" s="16"/>
      <c r="D255" s="16"/>
    </row>
    <row r="256" spans="2:4" ht="12.75">
      <c r="B256" s="5"/>
      <c r="C256" s="16"/>
      <c r="D256" s="16"/>
    </row>
    <row r="257" spans="2:4" ht="12.75">
      <c r="B257" s="5"/>
      <c r="C257" s="16"/>
      <c r="D257" s="16"/>
    </row>
    <row r="258" spans="2:4" ht="12.75">
      <c r="B258" s="5"/>
      <c r="C258" s="16"/>
      <c r="D258" s="16"/>
    </row>
    <row r="259" spans="2:4" ht="12.75">
      <c r="B259" s="5"/>
      <c r="C259" s="16"/>
      <c r="D259" s="16"/>
    </row>
    <row r="260" spans="2:4" ht="12.75">
      <c r="B260" s="5"/>
      <c r="C260" s="16"/>
      <c r="D260" s="16"/>
    </row>
    <row r="261" spans="2:4" ht="12.75">
      <c r="B261" s="5"/>
      <c r="C261" s="16"/>
      <c r="D261" s="16"/>
    </row>
    <row r="262" spans="2:4" ht="12.75">
      <c r="B262" s="5"/>
      <c r="C262" s="16"/>
      <c r="D262" s="16"/>
    </row>
    <row r="263" spans="2:4" ht="12.75">
      <c r="B263" s="5"/>
      <c r="C263" s="16"/>
      <c r="D263" s="16"/>
    </row>
    <row r="264" spans="2:4" ht="12.75">
      <c r="B264" s="5"/>
      <c r="C264" s="16"/>
      <c r="D264" s="16"/>
    </row>
    <row r="265" spans="2:4" ht="12.75">
      <c r="B265" s="5"/>
      <c r="C265" s="16"/>
      <c r="D265" s="16"/>
    </row>
    <row r="266" spans="2:4" ht="12.75">
      <c r="B266" s="5"/>
      <c r="C266" s="16"/>
      <c r="D266" s="16"/>
    </row>
    <row r="267" spans="2:4" ht="12.75">
      <c r="B267" s="5"/>
      <c r="C267" s="16"/>
      <c r="D267" s="16"/>
    </row>
    <row r="268" spans="2:4" ht="12.75">
      <c r="B268" s="5"/>
      <c r="C268" s="16"/>
      <c r="D268" s="16"/>
    </row>
    <row r="269" spans="2:4" ht="12.75">
      <c r="B269" s="5"/>
      <c r="C269" s="16"/>
      <c r="D269" s="16"/>
    </row>
    <row r="270" spans="2:4" ht="12.75">
      <c r="B270" s="5"/>
      <c r="C270" s="16"/>
      <c r="D270" s="16"/>
    </row>
    <row r="271" spans="2:4" ht="12.75">
      <c r="B271" s="5"/>
      <c r="C271" s="16"/>
      <c r="D271" s="16"/>
    </row>
    <row r="272" spans="2:4" ht="12.75">
      <c r="B272" s="5"/>
      <c r="C272" s="16"/>
      <c r="D272" s="16"/>
    </row>
    <row r="273" spans="2:4" ht="12.75">
      <c r="B273" s="5"/>
      <c r="C273" s="16"/>
      <c r="D273" s="16"/>
    </row>
    <row r="274" spans="2:4" ht="12.75">
      <c r="B274" s="5"/>
      <c r="C274" s="16"/>
      <c r="D274" s="16"/>
    </row>
    <row r="275" spans="2:4" ht="12.75">
      <c r="B275" s="5"/>
      <c r="C275" s="16"/>
      <c r="D275" s="16"/>
    </row>
    <row r="276" spans="2:4" ht="12.75">
      <c r="B276" s="5"/>
      <c r="C276" s="16"/>
      <c r="D276" s="16"/>
    </row>
    <row r="277" spans="2:4" ht="12.75">
      <c r="B277" s="5"/>
      <c r="C277" s="16"/>
      <c r="D277" s="16"/>
    </row>
    <row r="278" spans="2:4" ht="12.75">
      <c r="B278" s="5"/>
      <c r="C278" s="16"/>
      <c r="D278" s="16"/>
    </row>
    <row r="279" spans="2:4" ht="12.75">
      <c r="B279" s="5"/>
      <c r="C279" s="16"/>
      <c r="D279" s="16"/>
    </row>
    <row r="280" spans="2:4" ht="12.75">
      <c r="B280" s="5"/>
      <c r="C280" s="16"/>
      <c r="D280" s="16"/>
    </row>
    <row r="281" spans="2:4" ht="12.75">
      <c r="B281" s="5"/>
      <c r="C281" s="16"/>
      <c r="D281" s="16"/>
    </row>
    <row r="282" spans="2:4" ht="12.75">
      <c r="B282" s="5"/>
      <c r="C282" s="16"/>
      <c r="D282" s="16"/>
    </row>
    <row r="283" spans="2:4" ht="12.75">
      <c r="B283" s="5"/>
      <c r="C283" s="16"/>
      <c r="D283" s="16"/>
    </row>
    <row r="284" spans="2:4" ht="12.75">
      <c r="B284" s="5"/>
      <c r="C284" s="16"/>
      <c r="D284" s="16"/>
    </row>
    <row r="285" spans="2:4" ht="12.75">
      <c r="B285" s="5"/>
      <c r="C285" s="16"/>
      <c r="D285" s="16"/>
    </row>
    <row r="286" spans="2:4" ht="12.75">
      <c r="B286" s="5"/>
      <c r="C286" s="16"/>
      <c r="D286" s="16"/>
    </row>
    <row r="287" spans="2:4" ht="12.75">
      <c r="B287" s="5"/>
      <c r="C287" s="16"/>
      <c r="D287" s="16"/>
    </row>
    <row r="288" spans="2:4" ht="12.75">
      <c r="B288" s="5"/>
      <c r="C288" s="16"/>
      <c r="D288" s="16"/>
    </row>
    <row r="289" spans="2:4" ht="12.75">
      <c r="B289" s="5"/>
      <c r="C289" s="16"/>
      <c r="D289" s="16"/>
    </row>
    <row r="290" spans="2:4" ht="12.75">
      <c r="B290" s="5"/>
      <c r="C290" s="16"/>
      <c r="D290" s="16"/>
    </row>
    <row r="291" spans="2:4" ht="12.75">
      <c r="B291" s="5"/>
      <c r="C291" s="16"/>
      <c r="D291" s="16"/>
    </row>
    <row r="292" spans="2:4" ht="12.75">
      <c r="B292" s="5"/>
      <c r="C292" s="16"/>
      <c r="D292" s="16"/>
    </row>
    <row r="293" spans="2:4" ht="12.75">
      <c r="B293" s="5"/>
      <c r="C293" s="16"/>
      <c r="D293" s="16"/>
    </row>
    <row r="294" spans="2:4" ht="12.75">
      <c r="B294" s="5"/>
      <c r="C294" s="16"/>
      <c r="D294" s="16"/>
    </row>
    <row r="295" spans="2:4" ht="12.75">
      <c r="B295" s="5"/>
      <c r="C295" s="16"/>
      <c r="D295" s="16"/>
    </row>
    <row r="296" spans="2:4" ht="12.75">
      <c r="B296" s="5"/>
      <c r="C296" s="16"/>
      <c r="D296" s="16"/>
    </row>
    <row r="297" spans="2:4" ht="12.75">
      <c r="B297" s="5"/>
      <c r="C297" s="16"/>
      <c r="D297" s="16"/>
    </row>
    <row r="298" spans="2:4" ht="12.75">
      <c r="B298" s="5"/>
      <c r="C298" s="16"/>
      <c r="D298" s="16"/>
    </row>
    <row r="299" spans="2:4" ht="12.75">
      <c r="B299" s="5"/>
      <c r="C299" s="16"/>
      <c r="D299" s="16"/>
    </row>
    <row r="300" spans="2:4" ht="12.75">
      <c r="B300" s="5"/>
      <c r="C300" s="16"/>
      <c r="D300" s="16"/>
    </row>
    <row r="301" spans="2:4" ht="12.75">
      <c r="B301" s="5"/>
      <c r="C301" s="16"/>
      <c r="D301" s="16"/>
    </row>
    <row r="302" spans="2:4" ht="12.75">
      <c r="B302" s="5"/>
      <c r="C302" s="16"/>
      <c r="D302" s="16"/>
    </row>
    <row r="303" spans="2:4" ht="12.75">
      <c r="B303" s="5"/>
      <c r="C303" s="16"/>
      <c r="D303" s="16"/>
    </row>
    <row r="304" spans="2:4" ht="12.75">
      <c r="B304" s="5"/>
      <c r="C304" s="16"/>
      <c r="D304" s="16"/>
    </row>
    <row r="305" spans="2:4" ht="12.75">
      <c r="B305" s="5"/>
      <c r="C305" s="16"/>
      <c r="D305" s="16"/>
    </row>
    <row r="306" spans="2:4" ht="12.75">
      <c r="B306" s="5"/>
      <c r="C306" s="16"/>
      <c r="D306" s="16"/>
    </row>
    <row r="307" spans="2:4" ht="12.75">
      <c r="B307" s="5"/>
      <c r="C307" s="16"/>
      <c r="D307" s="16"/>
    </row>
    <row r="308" spans="2:4" ht="12.75">
      <c r="B308" s="5"/>
      <c r="C308" s="16"/>
      <c r="D308" s="16"/>
    </row>
    <row r="309" spans="2:4" ht="12.75">
      <c r="B309" s="5"/>
      <c r="C309" s="16"/>
      <c r="D309" s="16"/>
    </row>
    <row r="310" spans="2:4" ht="12.75">
      <c r="B310" s="5"/>
      <c r="C310" s="16"/>
      <c r="D310" s="16"/>
    </row>
    <row r="311" spans="2:4" ht="12.75">
      <c r="B311" s="5"/>
      <c r="C311" s="16"/>
      <c r="D311" s="16"/>
    </row>
    <row r="312" spans="2:4" ht="12.75">
      <c r="B312" s="5"/>
      <c r="C312" s="16"/>
      <c r="D312" s="16"/>
    </row>
    <row r="313" spans="2:4" ht="12.75">
      <c r="B313" s="5"/>
      <c r="C313" s="16"/>
      <c r="D313" s="16"/>
    </row>
    <row r="314" spans="2:4" ht="12.75">
      <c r="B314" s="5"/>
      <c r="C314" s="16"/>
      <c r="D314" s="16"/>
    </row>
    <row r="315" spans="2:4" ht="12.75">
      <c r="B315" s="5"/>
      <c r="C315" s="16"/>
      <c r="D315" s="16"/>
    </row>
    <row r="316" spans="2:4" ht="12.75">
      <c r="B316" s="5"/>
      <c r="C316" s="16"/>
      <c r="D316" s="16"/>
    </row>
    <row r="317" spans="2:4" ht="12.75">
      <c r="B317" s="5"/>
      <c r="C317" s="16"/>
      <c r="D317" s="16"/>
    </row>
    <row r="318" spans="2:4" ht="12.75">
      <c r="B318" s="5"/>
      <c r="C318" s="16"/>
      <c r="D318" s="16"/>
    </row>
    <row r="319" spans="2:4" ht="12.75">
      <c r="B319" s="5"/>
      <c r="C319" s="16"/>
      <c r="D319" s="16"/>
    </row>
    <row r="320" spans="2:4" ht="12.75">
      <c r="B320" s="5"/>
      <c r="C320" s="16"/>
      <c r="D320" s="16"/>
    </row>
    <row r="321" spans="2:4" ht="12.75">
      <c r="B321" s="5"/>
      <c r="C321" s="16"/>
      <c r="D321" s="16"/>
    </row>
    <row r="322" spans="2:4" ht="12.75">
      <c r="B322" s="5"/>
      <c r="C322" s="16"/>
      <c r="D322" s="16"/>
    </row>
    <row r="323" spans="2:4" ht="12.75">
      <c r="B323" s="5"/>
      <c r="C323" s="16"/>
      <c r="D323" s="16"/>
    </row>
    <row r="324" spans="2:4" ht="12.75">
      <c r="B324" s="5"/>
      <c r="C324" s="16"/>
      <c r="D324" s="16"/>
    </row>
    <row r="325" spans="2:4" ht="12.75">
      <c r="B325" s="5"/>
      <c r="C325" s="16"/>
      <c r="D325" s="16"/>
    </row>
    <row r="326" spans="2:4" ht="12.75">
      <c r="B326" s="5"/>
      <c r="C326" s="16"/>
      <c r="D326" s="16"/>
    </row>
    <row r="327" spans="2:4" ht="12.75">
      <c r="B327" s="5"/>
      <c r="C327" s="16"/>
      <c r="D327" s="16"/>
    </row>
    <row r="328" spans="2:4" ht="12.75">
      <c r="B328" s="5"/>
      <c r="C328" s="16"/>
      <c r="D328" s="16"/>
    </row>
    <row r="329" spans="2:4" ht="12.75">
      <c r="B329" s="5"/>
      <c r="C329" s="16"/>
      <c r="D329" s="16"/>
    </row>
    <row r="330" spans="2:4" ht="12.75">
      <c r="B330" s="5"/>
      <c r="C330" s="16"/>
      <c r="D330" s="16"/>
    </row>
    <row r="331" spans="2:4" ht="12.75">
      <c r="B331" s="5"/>
      <c r="C331" s="16"/>
      <c r="D331" s="16"/>
    </row>
    <row r="332" spans="2:4" ht="12.75">
      <c r="B332" s="5"/>
      <c r="C332" s="16"/>
      <c r="D332" s="16"/>
    </row>
    <row r="333" spans="2:4" ht="12.75">
      <c r="B333" s="5"/>
      <c r="C333" s="16"/>
      <c r="D333" s="16"/>
    </row>
    <row r="334" spans="2:4" ht="12.75">
      <c r="B334" s="5"/>
      <c r="C334" s="16"/>
      <c r="D334" s="16"/>
    </row>
    <row r="335" spans="2:4" ht="12.75">
      <c r="B335" s="5"/>
      <c r="C335" s="16"/>
      <c r="D335" s="16"/>
    </row>
    <row r="336" spans="2:4" ht="12.75">
      <c r="B336" s="5"/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  <row r="861" spans="3:4" ht="12.75">
      <c r="C861" s="16"/>
      <c r="D861" s="16"/>
    </row>
    <row r="862" spans="3:4" ht="12.75">
      <c r="C862" s="16"/>
      <c r="D862" s="16"/>
    </row>
    <row r="863" spans="3:4" ht="12.75">
      <c r="C863" s="16"/>
      <c r="D863" s="16"/>
    </row>
    <row r="864" spans="3:4" ht="12.75">
      <c r="C864" s="16"/>
      <c r="D864" s="16"/>
    </row>
    <row r="865" spans="3:4" ht="12.75">
      <c r="C865" s="16"/>
      <c r="D865" s="16"/>
    </row>
    <row r="866" spans="3:4" ht="12.75">
      <c r="C866" s="16"/>
      <c r="D866" s="16"/>
    </row>
    <row r="867" spans="3:4" ht="12.75">
      <c r="C867" s="16"/>
      <c r="D867" s="16"/>
    </row>
    <row r="868" spans="3:4" ht="12.75">
      <c r="C868" s="16"/>
      <c r="D868" s="16"/>
    </row>
    <row r="869" spans="3:4" ht="12.75">
      <c r="C869" s="16"/>
      <c r="D869" s="16"/>
    </row>
    <row r="870" spans="3:4" ht="12.75">
      <c r="C870" s="16"/>
      <c r="D870" s="16"/>
    </row>
    <row r="871" spans="3:4" ht="12.75">
      <c r="C871" s="16"/>
      <c r="D871" s="16"/>
    </row>
    <row r="872" spans="3:4" ht="12.75">
      <c r="C872" s="16"/>
      <c r="D872" s="16"/>
    </row>
    <row r="873" spans="3:4" ht="12.75">
      <c r="C873" s="16"/>
      <c r="D873" s="16"/>
    </row>
    <row r="874" spans="3:4" ht="12.75">
      <c r="C874" s="16"/>
      <c r="D874" s="16"/>
    </row>
    <row r="875" spans="3:4" ht="12.75">
      <c r="C875" s="16"/>
      <c r="D875" s="16"/>
    </row>
    <row r="876" spans="3:4" ht="12.75">
      <c r="C876" s="16"/>
      <c r="D876" s="16"/>
    </row>
    <row r="877" spans="3:4" ht="12.75">
      <c r="C877" s="16"/>
      <c r="D877" s="16"/>
    </row>
    <row r="878" spans="3:4" ht="12.75">
      <c r="C878" s="16"/>
      <c r="D878" s="16"/>
    </row>
    <row r="879" spans="3:4" ht="12.75">
      <c r="C879" s="16"/>
      <c r="D879" s="16"/>
    </row>
    <row r="880" spans="3:4" ht="12.75">
      <c r="C880" s="16"/>
      <c r="D880" s="16"/>
    </row>
    <row r="881" spans="3:4" ht="12.75">
      <c r="C881" s="16"/>
      <c r="D881" s="16"/>
    </row>
    <row r="882" spans="3:4" ht="12.75">
      <c r="C882" s="16"/>
      <c r="D882" s="16"/>
    </row>
    <row r="883" spans="3:4" ht="12.75">
      <c r="C883" s="16"/>
      <c r="D883" s="16"/>
    </row>
    <row r="884" spans="3:4" ht="12.75">
      <c r="C884" s="16"/>
      <c r="D884" s="16"/>
    </row>
    <row r="885" spans="3:4" ht="12.75">
      <c r="C885" s="16"/>
      <c r="D885" s="16"/>
    </row>
    <row r="886" spans="3:4" ht="12.75">
      <c r="C886" s="16"/>
      <c r="D886" s="16"/>
    </row>
    <row r="887" spans="3:4" ht="12.75">
      <c r="C887" s="16"/>
      <c r="D887" s="16"/>
    </row>
    <row r="888" spans="3:4" ht="12.75">
      <c r="C888" s="16"/>
      <c r="D888" s="16"/>
    </row>
    <row r="889" spans="3:4" ht="12.75">
      <c r="C889" s="16"/>
      <c r="D889" s="16"/>
    </row>
    <row r="890" spans="3:4" ht="12.75">
      <c r="C890" s="16"/>
      <c r="D890" s="16"/>
    </row>
    <row r="891" spans="3:4" ht="12.75">
      <c r="C891" s="16"/>
      <c r="D891" s="16"/>
    </row>
    <row r="892" spans="3:4" ht="12.75">
      <c r="C892" s="16"/>
      <c r="D892" s="16"/>
    </row>
    <row r="893" spans="3:4" ht="12.75">
      <c r="C893" s="16"/>
      <c r="D893" s="16"/>
    </row>
    <row r="894" spans="3:4" ht="12.75">
      <c r="C894" s="16"/>
      <c r="D894" s="16"/>
    </row>
    <row r="895" spans="3:4" ht="12.75">
      <c r="C895" s="16"/>
      <c r="D895" s="16"/>
    </row>
    <row r="896" spans="3:4" ht="12.75">
      <c r="C896" s="16"/>
      <c r="D896" s="16"/>
    </row>
    <row r="897" spans="3:4" ht="12.75">
      <c r="C897" s="16"/>
      <c r="D897" s="16"/>
    </row>
    <row r="898" spans="3:4" ht="12.75">
      <c r="C898" s="16"/>
      <c r="D898" s="16"/>
    </row>
    <row r="899" spans="3:4" ht="12.75">
      <c r="C899" s="16"/>
      <c r="D899" s="16"/>
    </row>
    <row r="900" spans="3:4" ht="12.75">
      <c r="C900" s="16"/>
      <c r="D900" s="16"/>
    </row>
    <row r="901" spans="3:4" ht="12.75">
      <c r="C901" s="16"/>
      <c r="D901" s="16"/>
    </row>
    <row r="902" spans="3:4" ht="12.75">
      <c r="C902" s="16"/>
      <c r="D902" s="16"/>
    </row>
    <row r="903" spans="3:4" ht="12.75">
      <c r="C903" s="16"/>
      <c r="D903" s="16"/>
    </row>
    <row r="904" spans="3:4" ht="12.75">
      <c r="C904" s="16"/>
      <c r="D904" s="16"/>
    </row>
    <row r="905" spans="3:4" ht="12.75">
      <c r="C905" s="16"/>
      <c r="D905" s="16"/>
    </row>
    <row r="906" spans="3:4" ht="12.75">
      <c r="C906" s="16"/>
      <c r="D906" s="16"/>
    </row>
    <row r="907" spans="3:4" ht="12.75">
      <c r="C907" s="16"/>
      <c r="D907" s="16"/>
    </row>
    <row r="908" spans="3:4" ht="12.75">
      <c r="C908" s="16"/>
      <c r="D908" s="16"/>
    </row>
    <row r="909" spans="3:4" ht="12.75">
      <c r="C909" s="16"/>
      <c r="D909" s="16"/>
    </row>
    <row r="910" spans="3:4" ht="12.75">
      <c r="C910" s="16"/>
      <c r="D910" s="16"/>
    </row>
    <row r="911" spans="3:4" ht="12.75">
      <c r="C911" s="16"/>
      <c r="D911" s="16"/>
    </row>
    <row r="912" spans="3:4" ht="12.75">
      <c r="C912" s="16"/>
      <c r="D912" s="16"/>
    </row>
    <row r="913" spans="3:4" ht="12.75">
      <c r="C913" s="16"/>
      <c r="D913" s="16"/>
    </row>
    <row r="914" spans="3:4" ht="12.75">
      <c r="C914" s="16"/>
      <c r="D914" s="16"/>
    </row>
    <row r="915" spans="3:4" ht="12.75">
      <c r="C915" s="16"/>
      <c r="D915" s="16"/>
    </row>
    <row r="916" spans="3:4" ht="12.75">
      <c r="C916" s="16"/>
      <c r="D916" s="16"/>
    </row>
    <row r="917" spans="3:4" ht="12.75">
      <c r="C917" s="16"/>
      <c r="D917" s="16"/>
    </row>
    <row r="918" spans="3:4" ht="12.75">
      <c r="C918" s="16"/>
      <c r="D918" s="16"/>
    </row>
    <row r="919" spans="3:4" ht="12.75">
      <c r="C919" s="16"/>
      <c r="D919" s="16"/>
    </row>
    <row r="920" spans="3:4" ht="12.75">
      <c r="C920" s="16"/>
      <c r="D920" s="16"/>
    </row>
    <row r="921" spans="3:4" ht="12.75">
      <c r="C921" s="16"/>
      <c r="D921" s="16"/>
    </row>
    <row r="922" spans="3:4" ht="12.75">
      <c r="C922" s="16"/>
      <c r="D922" s="16"/>
    </row>
    <row r="923" spans="3:4" ht="12.75">
      <c r="C923" s="16"/>
      <c r="D923" s="16"/>
    </row>
    <row r="924" spans="3:4" ht="12.75">
      <c r="C924" s="16"/>
      <c r="D924" s="16"/>
    </row>
    <row r="925" spans="3:4" ht="12.75">
      <c r="C925" s="16"/>
      <c r="D925" s="16"/>
    </row>
    <row r="926" spans="3:4" ht="12.75">
      <c r="C926" s="16"/>
      <c r="D926" s="16"/>
    </row>
    <row r="927" spans="3:4" ht="12.75">
      <c r="C927" s="16"/>
      <c r="D927" s="16"/>
    </row>
    <row r="928" spans="3:4" ht="12.75">
      <c r="C928" s="16"/>
      <c r="D928" s="16"/>
    </row>
    <row r="929" spans="3:4" ht="12.75">
      <c r="C929" s="16"/>
      <c r="D929" s="16"/>
    </row>
    <row r="930" spans="3:4" ht="12.75">
      <c r="C930" s="16"/>
      <c r="D930" s="16"/>
    </row>
    <row r="931" spans="3:4" ht="12.75">
      <c r="C931" s="16"/>
      <c r="D931" s="16"/>
    </row>
    <row r="932" spans="3:4" ht="12.75">
      <c r="C932" s="16"/>
      <c r="D932" s="16"/>
    </row>
    <row r="933" spans="3:4" ht="12.75">
      <c r="C933" s="16"/>
      <c r="D933" s="16"/>
    </row>
    <row r="934" spans="3:4" ht="12.75">
      <c r="C934" s="16"/>
      <c r="D934" s="16"/>
    </row>
    <row r="935" spans="3:4" ht="12.75">
      <c r="C935" s="16"/>
      <c r="D935" s="16"/>
    </row>
    <row r="936" spans="3:4" ht="12.75">
      <c r="C936" s="16"/>
      <c r="D936" s="16"/>
    </row>
    <row r="937" spans="3:4" ht="12.75">
      <c r="C937" s="16"/>
      <c r="D937" s="16"/>
    </row>
    <row r="938" spans="3:4" ht="12.75">
      <c r="C938" s="16"/>
      <c r="D938" s="16"/>
    </row>
    <row r="939" spans="3:4" ht="12.75">
      <c r="C939" s="16"/>
      <c r="D939" s="16"/>
    </row>
    <row r="940" spans="3:4" ht="12.75">
      <c r="C940" s="16"/>
      <c r="D940" s="16"/>
    </row>
    <row r="941" spans="3:4" ht="12.75">
      <c r="C941" s="16"/>
      <c r="D941" s="16"/>
    </row>
    <row r="942" spans="3:4" ht="12.75">
      <c r="C942" s="16"/>
      <c r="D942" s="16"/>
    </row>
    <row r="943" spans="3:4" ht="12.75">
      <c r="C943" s="16"/>
      <c r="D943" s="16"/>
    </row>
    <row r="944" spans="3:4" ht="12.75">
      <c r="C944" s="16"/>
      <c r="D944" s="16"/>
    </row>
    <row r="945" spans="3:4" ht="12.75">
      <c r="C945" s="16"/>
      <c r="D945" s="16"/>
    </row>
    <row r="946" spans="3:4" ht="12.75">
      <c r="C946" s="16"/>
      <c r="D946" s="16"/>
    </row>
    <row r="947" spans="3:4" ht="12.75">
      <c r="C947" s="16"/>
      <c r="D947" s="16"/>
    </row>
    <row r="948" spans="3:4" ht="12.75">
      <c r="C948" s="16"/>
      <c r="D948" s="16"/>
    </row>
    <row r="949" spans="3:4" ht="12.75">
      <c r="C949" s="16"/>
      <c r="D949" s="16"/>
    </row>
    <row r="950" spans="3:4" ht="12.75">
      <c r="C950" s="16"/>
      <c r="D950" s="16"/>
    </row>
    <row r="951" spans="3:4" ht="12.75">
      <c r="C951" s="16"/>
      <c r="D951" s="16"/>
    </row>
    <row r="952" spans="3:4" ht="12.75">
      <c r="C952" s="16"/>
      <c r="D952" s="16"/>
    </row>
    <row r="953" spans="3:4" ht="12.75">
      <c r="C953" s="16"/>
      <c r="D953" s="16"/>
    </row>
    <row r="954" spans="3:4" ht="12.75">
      <c r="C954" s="16"/>
      <c r="D954" s="16"/>
    </row>
    <row r="955" spans="3:4" ht="12.75">
      <c r="C955" s="16"/>
      <c r="D955" s="16"/>
    </row>
    <row r="956" spans="3:4" ht="12.75">
      <c r="C956" s="16"/>
      <c r="D956" s="16"/>
    </row>
    <row r="957" spans="3:4" ht="12.75">
      <c r="C957" s="16"/>
      <c r="D957" s="16"/>
    </row>
    <row r="958" spans="3:4" ht="12.75">
      <c r="C958" s="16"/>
      <c r="D958" s="16"/>
    </row>
    <row r="959" spans="3:4" ht="12.75">
      <c r="C959" s="16"/>
      <c r="D959" s="16"/>
    </row>
    <row r="960" spans="3:4" ht="12.75">
      <c r="C960" s="16"/>
      <c r="D960" s="16"/>
    </row>
    <row r="961" spans="3:4" ht="12.75">
      <c r="C961" s="16"/>
      <c r="D961" s="16"/>
    </row>
    <row r="962" spans="3:4" ht="12.75">
      <c r="C962" s="16"/>
      <c r="D962" s="16"/>
    </row>
    <row r="963" spans="3:4" ht="12.75">
      <c r="C963" s="16"/>
      <c r="D963" s="16"/>
    </row>
    <row r="964" spans="3:4" ht="12.75">
      <c r="C964" s="16"/>
      <c r="D964" s="16"/>
    </row>
    <row r="965" spans="3:4" ht="12.75">
      <c r="C965" s="16"/>
      <c r="D965" s="16"/>
    </row>
    <row r="966" spans="3:4" ht="12.75">
      <c r="C966" s="16"/>
      <c r="D966" s="16"/>
    </row>
    <row r="967" spans="3:4" ht="12.75">
      <c r="C967" s="16"/>
      <c r="D967" s="16"/>
    </row>
    <row r="968" spans="3:4" ht="12.75">
      <c r="C968" s="16"/>
      <c r="D968" s="16"/>
    </row>
    <row r="969" spans="3:4" ht="12.75">
      <c r="C969" s="16"/>
      <c r="D969" s="16"/>
    </row>
    <row r="970" spans="3:4" ht="12.75">
      <c r="C970" s="16"/>
      <c r="D970" s="16"/>
    </row>
    <row r="971" spans="3:4" ht="12.75">
      <c r="C971" s="16"/>
      <c r="D971" s="16"/>
    </row>
    <row r="972" spans="3:4" ht="12.75">
      <c r="C972" s="16"/>
      <c r="D972" s="16"/>
    </row>
    <row r="973" spans="3:4" ht="12.75">
      <c r="C973" s="16"/>
      <c r="D973" s="16"/>
    </row>
    <row r="974" spans="3:4" ht="12.75">
      <c r="C974" s="16"/>
      <c r="D974" s="16"/>
    </row>
    <row r="975" spans="3:4" ht="12.75">
      <c r="C975" s="16"/>
      <c r="D975" s="16"/>
    </row>
    <row r="976" spans="3:4" ht="12.75">
      <c r="C976" s="16"/>
      <c r="D976" s="16"/>
    </row>
    <row r="977" spans="3:4" ht="12.75">
      <c r="C977" s="16"/>
      <c r="D977" s="16"/>
    </row>
    <row r="978" spans="3:4" ht="12.75">
      <c r="C978" s="16"/>
      <c r="D978" s="16"/>
    </row>
    <row r="979" spans="3:4" ht="12.75">
      <c r="C979" s="16"/>
      <c r="D979" s="16"/>
    </row>
    <row r="980" spans="3:4" ht="12.75">
      <c r="C980" s="16"/>
      <c r="D980" s="16"/>
    </row>
    <row r="981" spans="3:4" ht="12.75">
      <c r="C981" s="16"/>
      <c r="D981" s="16"/>
    </row>
    <row r="982" spans="3:4" ht="12.75">
      <c r="C982" s="16"/>
      <c r="D982" s="16"/>
    </row>
    <row r="983" spans="3:4" ht="12.75">
      <c r="C983" s="16"/>
      <c r="D983" s="16"/>
    </row>
    <row r="984" spans="3:4" ht="12.75">
      <c r="C984" s="16"/>
      <c r="D984" s="16"/>
    </row>
    <row r="985" spans="3:4" ht="12.75">
      <c r="C985" s="16"/>
      <c r="D985" s="16"/>
    </row>
    <row r="986" spans="3:4" ht="12.75">
      <c r="C986" s="16"/>
      <c r="D986" s="16"/>
    </row>
    <row r="987" spans="3:4" ht="12.75">
      <c r="C987" s="16"/>
      <c r="D987" s="16"/>
    </row>
    <row r="988" spans="3:4" ht="12.75">
      <c r="C988" s="16"/>
      <c r="D988" s="16"/>
    </row>
    <row r="989" spans="3:4" ht="12.75">
      <c r="C989" s="16"/>
      <c r="D989" s="16"/>
    </row>
    <row r="990" spans="3:4" ht="12.75">
      <c r="C990" s="16"/>
      <c r="D990" s="16"/>
    </row>
    <row r="991" spans="3:4" ht="12.75">
      <c r="C991" s="16"/>
      <c r="D991" s="16"/>
    </row>
    <row r="992" spans="3:4" ht="12.75">
      <c r="C992" s="16"/>
      <c r="D992" s="16"/>
    </row>
    <row r="993" spans="3:4" ht="12.75">
      <c r="C993" s="16"/>
      <c r="D993" s="16"/>
    </row>
    <row r="994" spans="3:4" ht="12.75">
      <c r="C994" s="16"/>
      <c r="D994" s="16"/>
    </row>
    <row r="995" spans="3:4" ht="12.75">
      <c r="C995" s="16"/>
      <c r="D995" s="16"/>
    </row>
    <row r="996" spans="3:4" ht="12.75">
      <c r="C996" s="16"/>
      <c r="D996" s="16"/>
    </row>
    <row r="997" spans="3:4" ht="12.75">
      <c r="C997" s="16"/>
      <c r="D997" s="16"/>
    </row>
    <row r="998" spans="3:4" ht="12.75">
      <c r="C998" s="16"/>
      <c r="D998" s="16"/>
    </row>
    <row r="999" spans="3:4" ht="12.75">
      <c r="C999" s="16"/>
      <c r="D999" s="16"/>
    </row>
    <row r="1000" spans="3:4" ht="12.75">
      <c r="C1000" s="16"/>
      <c r="D1000" s="16"/>
    </row>
    <row r="1001" spans="3:4" ht="12.75">
      <c r="C1001" s="16"/>
      <c r="D1001" s="16"/>
    </row>
    <row r="1002" spans="3:4" ht="12.75">
      <c r="C1002" s="16"/>
      <c r="D1002" s="16"/>
    </row>
    <row r="1003" spans="3:4" ht="12.75">
      <c r="C1003" s="16"/>
      <c r="D1003" s="16"/>
    </row>
    <row r="1004" spans="3:4" ht="12.75">
      <c r="C1004" s="16"/>
      <c r="D1004" s="16"/>
    </row>
    <row r="1005" spans="3:4" ht="12.75">
      <c r="C1005" s="16"/>
      <c r="D1005" s="16"/>
    </row>
    <row r="1006" spans="3:4" ht="12.75">
      <c r="C1006" s="16"/>
      <c r="D1006" s="16"/>
    </row>
    <row r="1007" spans="3:4" ht="12.75">
      <c r="C1007" s="16"/>
      <c r="D1007" s="16"/>
    </row>
    <row r="1008" spans="3:4" ht="12.75">
      <c r="C1008" s="16"/>
      <c r="D1008" s="16"/>
    </row>
    <row r="1009" spans="3:4" ht="12.75">
      <c r="C1009" s="16"/>
      <c r="D1009" s="16"/>
    </row>
    <row r="1010" spans="3:4" ht="12.75">
      <c r="C1010" s="16"/>
      <c r="D1010" s="16"/>
    </row>
    <row r="1011" spans="3:4" ht="12.75">
      <c r="C1011" s="16"/>
      <c r="D1011" s="16"/>
    </row>
    <row r="1012" spans="3:4" ht="12.75">
      <c r="C1012" s="16"/>
      <c r="D1012" s="16"/>
    </row>
    <row r="1013" spans="3:4" ht="12.75">
      <c r="C1013" s="16"/>
      <c r="D1013" s="16"/>
    </row>
    <row r="1014" spans="3:4" ht="12.75">
      <c r="C1014" s="16"/>
      <c r="D1014" s="16"/>
    </row>
    <row r="1015" spans="3:4" ht="12.75">
      <c r="C1015" s="16"/>
      <c r="D1015" s="16"/>
    </row>
    <row r="1016" spans="3:4" ht="12.75">
      <c r="C1016" s="16"/>
      <c r="D1016" s="16"/>
    </row>
    <row r="1017" spans="3:4" ht="12.75">
      <c r="C1017" s="16"/>
      <c r="D1017" s="16"/>
    </row>
    <row r="1018" spans="3:4" ht="12.75">
      <c r="C1018" s="16"/>
      <c r="D1018" s="16"/>
    </row>
    <row r="1019" spans="3:4" ht="12.75">
      <c r="C1019" s="16"/>
      <c r="D1019" s="16"/>
    </row>
    <row r="1020" spans="3:4" ht="12.75">
      <c r="C1020" s="16"/>
      <c r="D1020" s="16"/>
    </row>
    <row r="1021" spans="3:4" ht="12.75">
      <c r="C1021" s="16"/>
      <c r="D1021" s="16"/>
    </row>
    <row r="1022" spans="3:4" ht="12.75">
      <c r="C1022" s="16"/>
      <c r="D1022" s="16"/>
    </row>
    <row r="1023" spans="3:4" ht="12.75">
      <c r="C1023" s="16"/>
      <c r="D1023" s="16"/>
    </row>
    <row r="1024" spans="3:4" ht="12.75">
      <c r="C1024" s="16"/>
      <c r="D1024" s="16"/>
    </row>
    <row r="1025" spans="3:4" ht="12.75">
      <c r="C1025" s="16"/>
      <c r="D1025" s="16"/>
    </row>
    <row r="1026" spans="3:4" ht="12.75">
      <c r="C1026" s="16"/>
      <c r="D1026" s="16"/>
    </row>
    <row r="1027" spans="3:4" ht="12.75">
      <c r="C1027" s="16"/>
      <c r="D1027" s="16"/>
    </row>
    <row r="1028" spans="3:4" ht="12.75">
      <c r="C1028" s="16"/>
      <c r="D1028" s="16"/>
    </row>
    <row r="1029" spans="3:4" ht="12.75">
      <c r="C1029" s="16"/>
      <c r="D1029" s="16"/>
    </row>
    <row r="1030" spans="3:4" ht="12.75">
      <c r="C1030" s="16"/>
      <c r="D1030" s="16"/>
    </row>
    <row r="1031" spans="3:4" ht="12.75">
      <c r="C1031" s="16"/>
      <c r="D1031" s="16"/>
    </row>
    <row r="1032" spans="3:4" ht="12.75">
      <c r="C1032" s="16"/>
      <c r="D1032" s="16"/>
    </row>
    <row r="1033" spans="3:4" ht="12.75">
      <c r="C1033" s="16"/>
      <c r="D1033" s="16"/>
    </row>
    <row r="1034" spans="3:4" ht="12.75">
      <c r="C1034" s="16"/>
      <c r="D1034" s="16"/>
    </row>
    <row r="1035" spans="3:4" ht="12.75">
      <c r="C1035" s="16"/>
      <c r="D1035" s="16"/>
    </row>
    <row r="1036" spans="3:4" ht="12.75">
      <c r="C1036" s="16"/>
      <c r="D1036" s="16"/>
    </row>
    <row r="1037" spans="3:4" ht="12.75">
      <c r="C1037" s="16"/>
      <c r="D1037" s="16"/>
    </row>
    <row r="1038" spans="3:4" ht="12.75">
      <c r="C1038" s="16"/>
      <c r="D1038" s="16"/>
    </row>
    <row r="1039" spans="3:4" ht="12.75">
      <c r="C1039" s="16"/>
      <c r="D1039" s="16"/>
    </row>
    <row r="1040" spans="3:4" ht="12.75">
      <c r="C1040" s="16"/>
      <c r="D1040" s="16"/>
    </row>
    <row r="1041" spans="3:4" ht="12.75">
      <c r="C1041" s="16"/>
      <c r="D1041" s="16"/>
    </row>
    <row r="1042" spans="3:4" ht="12.75">
      <c r="C1042" s="16"/>
      <c r="D1042" s="16"/>
    </row>
    <row r="1043" spans="3:4" ht="12.75">
      <c r="C1043" s="16"/>
      <c r="D1043" s="16"/>
    </row>
    <row r="1044" spans="3:4" ht="12.75">
      <c r="C1044" s="16"/>
      <c r="D1044" s="16"/>
    </row>
    <row r="1045" spans="3:4" ht="12.75">
      <c r="C1045" s="16"/>
      <c r="D1045" s="16"/>
    </row>
    <row r="1046" spans="3:4" ht="12.75">
      <c r="C1046" s="16"/>
      <c r="D1046" s="16"/>
    </row>
    <row r="1047" spans="3:4" ht="12.75">
      <c r="C1047" s="16"/>
      <c r="D1047" s="16"/>
    </row>
    <row r="1048" spans="3:4" ht="12.75">
      <c r="C1048" s="16"/>
      <c r="D1048" s="16"/>
    </row>
    <row r="1049" spans="3:4" ht="12.75">
      <c r="C1049" s="16"/>
      <c r="D1049" s="16"/>
    </row>
    <row r="1050" spans="3:4" ht="12.75">
      <c r="C1050" s="16"/>
      <c r="D1050" s="16"/>
    </row>
    <row r="1051" spans="3:4" ht="12.75">
      <c r="C1051" s="16"/>
      <c r="D1051" s="16"/>
    </row>
    <row r="1052" spans="3:4" ht="12.75">
      <c r="C1052" s="16"/>
      <c r="D1052" s="16"/>
    </row>
    <row r="1053" spans="3:4" ht="12.75">
      <c r="C1053" s="16"/>
      <c r="D1053" s="16"/>
    </row>
    <row r="1054" spans="3:4" ht="12.75">
      <c r="C1054" s="16"/>
      <c r="D1054" s="16"/>
    </row>
    <row r="1055" spans="3:4" ht="12.75">
      <c r="C1055" s="16"/>
      <c r="D1055" s="16"/>
    </row>
    <row r="1056" spans="3:4" ht="12.75">
      <c r="C1056" s="16"/>
      <c r="D1056" s="16"/>
    </row>
    <row r="1057" spans="3:4" ht="12.75">
      <c r="C1057" s="16"/>
      <c r="D1057" s="16"/>
    </row>
    <row r="1058" spans="3:4" ht="12.75">
      <c r="C1058" s="16"/>
      <c r="D1058" s="16"/>
    </row>
    <row r="1059" spans="3:4" ht="12.75">
      <c r="C1059" s="16"/>
      <c r="D1059" s="16"/>
    </row>
    <row r="1060" spans="3:4" ht="12.75">
      <c r="C1060" s="16"/>
      <c r="D1060" s="16"/>
    </row>
    <row r="1061" spans="3:4" ht="12.75">
      <c r="C1061" s="16"/>
      <c r="D1061" s="16"/>
    </row>
    <row r="1062" spans="3:4" ht="12.75">
      <c r="C1062" s="16"/>
      <c r="D1062" s="16"/>
    </row>
    <row r="1063" spans="3:4" ht="12.75">
      <c r="C1063" s="16"/>
      <c r="D1063" s="16"/>
    </row>
    <row r="1064" spans="3:4" ht="12.75">
      <c r="C1064" s="16"/>
      <c r="D1064" s="16"/>
    </row>
    <row r="1065" spans="3:4" ht="12.75">
      <c r="C1065" s="16"/>
      <c r="D1065" s="16"/>
    </row>
    <row r="1066" spans="3:4" ht="12.75">
      <c r="C1066" s="16"/>
      <c r="D1066" s="16"/>
    </row>
    <row r="1067" spans="3:4" ht="12.75">
      <c r="C1067" s="16"/>
      <c r="D1067" s="16"/>
    </row>
    <row r="1068" spans="3:4" ht="12.75">
      <c r="C1068" s="16"/>
      <c r="D1068" s="16"/>
    </row>
    <row r="1069" spans="3:4" ht="12.75">
      <c r="C1069" s="16"/>
      <c r="D1069" s="16"/>
    </row>
    <row r="1070" spans="3:4" ht="12.75">
      <c r="C1070" s="16"/>
      <c r="D1070" s="16"/>
    </row>
    <row r="1071" spans="3:4" ht="12.75">
      <c r="C1071" s="16"/>
      <c r="D1071" s="16"/>
    </row>
    <row r="1072" spans="3:4" ht="12.75">
      <c r="C1072" s="16"/>
      <c r="D1072" s="16"/>
    </row>
    <row r="1073" spans="3:4" ht="12.75">
      <c r="C1073" s="16"/>
      <c r="D1073" s="16"/>
    </row>
    <row r="1074" spans="3:4" ht="12.75">
      <c r="C1074" s="16"/>
      <c r="D1074" s="16"/>
    </row>
    <row r="1075" spans="3:4" ht="12.75">
      <c r="C1075" s="16"/>
      <c r="D1075" s="16"/>
    </row>
    <row r="1076" spans="3:4" ht="12.75">
      <c r="C1076" s="16"/>
      <c r="D1076" s="16"/>
    </row>
    <row r="1077" spans="3:4" ht="12.75">
      <c r="C1077" s="16"/>
      <c r="D1077" s="16"/>
    </row>
    <row r="1078" spans="3:4" ht="12.75">
      <c r="C1078" s="16"/>
      <c r="D1078" s="16"/>
    </row>
    <row r="1079" spans="3:4" ht="12.75">
      <c r="C1079" s="16"/>
      <c r="D1079" s="16"/>
    </row>
    <row r="1080" spans="3:4" ht="12.75">
      <c r="C1080" s="16"/>
      <c r="D1080" s="16"/>
    </row>
    <row r="1081" spans="3:4" ht="12.75">
      <c r="C1081" s="16"/>
      <c r="D1081" s="16"/>
    </row>
    <row r="1082" spans="3:4" ht="12.75">
      <c r="C1082" s="16"/>
      <c r="D1082" s="16"/>
    </row>
    <row r="1083" spans="3:4" ht="12.75">
      <c r="C1083" s="16"/>
      <c r="D1083" s="16"/>
    </row>
    <row r="1084" spans="3:4" ht="12.75">
      <c r="C1084" s="16"/>
      <c r="D1084" s="16"/>
    </row>
    <row r="1085" spans="3:4" ht="12.75">
      <c r="C1085" s="16"/>
      <c r="D1085" s="16"/>
    </row>
    <row r="1086" spans="3:4" ht="12.75">
      <c r="C1086" s="16"/>
      <c r="D1086" s="16"/>
    </row>
    <row r="1087" spans="3:4" ht="12.75">
      <c r="C1087" s="16"/>
      <c r="D1087" s="16"/>
    </row>
    <row r="1088" spans="3:4" ht="12.75">
      <c r="C1088" s="16"/>
      <c r="D1088" s="16"/>
    </row>
    <row r="1089" spans="3:4" ht="12.75">
      <c r="C1089" s="16"/>
      <c r="D1089" s="16"/>
    </row>
    <row r="1090" spans="3:4" ht="12.75">
      <c r="C1090" s="16"/>
      <c r="D1090" s="16"/>
    </row>
    <row r="1091" spans="3:4" ht="12.75">
      <c r="C1091" s="16"/>
      <c r="D1091" s="16"/>
    </row>
    <row r="1092" spans="3:4" ht="12.75">
      <c r="C1092" s="16"/>
      <c r="D1092" s="16"/>
    </row>
    <row r="1093" spans="3:4" ht="12.75">
      <c r="C1093" s="16"/>
      <c r="D1093" s="16"/>
    </row>
    <row r="1094" spans="3:4" ht="12.75">
      <c r="C1094" s="16"/>
      <c r="D1094" s="16"/>
    </row>
    <row r="1095" spans="3:4" ht="12.75">
      <c r="C1095" s="16"/>
      <c r="D1095" s="16"/>
    </row>
    <row r="1096" spans="3:4" ht="12.75">
      <c r="C1096" s="16"/>
      <c r="D1096" s="16"/>
    </row>
    <row r="1097" spans="3:4" ht="12.75">
      <c r="C1097" s="16"/>
      <c r="D1097" s="16"/>
    </row>
    <row r="1098" spans="3:4" ht="12.75">
      <c r="C1098" s="16"/>
      <c r="D1098" s="16"/>
    </row>
    <row r="1099" spans="3:4" ht="12.75">
      <c r="C1099" s="16"/>
      <c r="D1099" s="16"/>
    </row>
    <row r="1100" spans="3:4" ht="12.75">
      <c r="C1100" s="16"/>
      <c r="D1100" s="16"/>
    </row>
    <row r="1101" spans="3:4" ht="12.75">
      <c r="C1101" s="16"/>
      <c r="D1101" s="16"/>
    </row>
    <row r="1102" spans="3:4" ht="12.75">
      <c r="C1102" s="16"/>
      <c r="D1102" s="16"/>
    </row>
    <row r="1103" spans="3:4" ht="12.75">
      <c r="C1103" s="16"/>
      <c r="D1103" s="16"/>
    </row>
    <row r="1104" spans="3:4" ht="12.75">
      <c r="C1104" s="16"/>
      <c r="D1104" s="16"/>
    </row>
    <row r="1105" spans="3:4" ht="12.75">
      <c r="C1105" s="16"/>
      <c r="D1105" s="16"/>
    </row>
    <row r="1106" spans="3:4" ht="12.75">
      <c r="C1106" s="16"/>
      <c r="D1106" s="16"/>
    </row>
    <row r="1107" spans="3:4" ht="12.75">
      <c r="C1107" s="16"/>
      <c r="D1107" s="16"/>
    </row>
    <row r="1108" spans="3:4" ht="12.75">
      <c r="C1108" s="16"/>
      <c r="D1108" s="16"/>
    </row>
    <row r="1109" spans="3:4" ht="12.75">
      <c r="C1109" s="16"/>
      <c r="D1109" s="16"/>
    </row>
    <row r="1110" spans="3:4" ht="12.75">
      <c r="C1110" s="16"/>
      <c r="D1110" s="16"/>
    </row>
    <row r="1111" spans="3:4" ht="12.75">
      <c r="C1111" s="16"/>
      <c r="D1111" s="16"/>
    </row>
    <row r="1112" spans="3:4" ht="12.75">
      <c r="C1112" s="16"/>
      <c r="D1112" s="16"/>
    </row>
    <row r="1113" spans="3:4" ht="12.75">
      <c r="C1113" s="16"/>
      <c r="D1113" s="16"/>
    </row>
    <row r="1114" spans="3:4" ht="12.75">
      <c r="C1114" s="16"/>
      <c r="D1114" s="16"/>
    </row>
    <row r="1115" spans="3:4" ht="12.75">
      <c r="C1115" s="16"/>
      <c r="D1115" s="16"/>
    </row>
    <row r="1116" spans="3:4" ht="12.75">
      <c r="C1116" s="16"/>
      <c r="D1116" s="16"/>
    </row>
    <row r="1117" spans="3:4" ht="12.75">
      <c r="C1117" s="16"/>
      <c r="D1117" s="16"/>
    </row>
    <row r="1118" spans="3:4" ht="12.75">
      <c r="C1118" s="16"/>
      <c r="D1118" s="16"/>
    </row>
    <row r="1119" spans="3:4" ht="12.75">
      <c r="C1119" s="16"/>
      <c r="D1119" s="16"/>
    </row>
    <row r="1120" spans="3:4" ht="12.75">
      <c r="C1120" s="16"/>
      <c r="D1120" s="16"/>
    </row>
    <row r="1121" spans="3:4" ht="12.75">
      <c r="C1121" s="16"/>
      <c r="D1121" s="16"/>
    </row>
    <row r="1122" spans="3:4" ht="12.75">
      <c r="C1122" s="16"/>
      <c r="D1122" s="16"/>
    </row>
    <row r="1123" spans="3:4" ht="12.75">
      <c r="C1123" s="16"/>
      <c r="D1123" s="16"/>
    </row>
    <row r="1124" spans="3:4" ht="12.75">
      <c r="C1124" s="16"/>
      <c r="D1124" s="16"/>
    </row>
    <row r="1125" spans="3:4" ht="12.75">
      <c r="C1125" s="16"/>
      <c r="D1125" s="16"/>
    </row>
    <row r="1126" spans="3:4" ht="12.75">
      <c r="C1126" s="16"/>
      <c r="D1126" s="16"/>
    </row>
    <row r="1127" spans="3:4" ht="12.75">
      <c r="C1127" s="16"/>
      <c r="D1127" s="16"/>
    </row>
    <row r="1128" spans="3:4" ht="12.75">
      <c r="C1128" s="16"/>
      <c r="D1128" s="16"/>
    </row>
    <row r="1129" spans="3:4" ht="12.75">
      <c r="C1129" s="16"/>
      <c r="D1129" s="16"/>
    </row>
    <row r="1130" spans="3:4" ht="12.75">
      <c r="C1130" s="16"/>
      <c r="D1130" s="16"/>
    </row>
    <row r="1131" spans="3:4" ht="12.75">
      <c r="C1131" s="16"/>
      <c r="D1131" s="16"/>
    </row>
    <row r="1132" spans="3:4" ht="12.75">
      <c r="C1132" s="16"/>
      <c r="D1132" s="16"/>
    </row>
    <row r="1133" spans="3:4" ht="12.75">
      <c r="C1133" s="16"/>
      <c r="D1133" s="16"/>
    </row>
    <row r="1134" spans="3:4" ht="12.75">
      <c r="C1134" s="16"/>
      <c r="D1134" s="16"/>
    </row>
    <row r="1135" spans="3:4" ht="12.75">
      <c r="C1135" s="16"/>
      <c r="D1135" s="16"/>
    </row>
    <row r="1136" spans="3:4" ht="12.75">
      <c r="C1136" s="16"/>
      <c r="D1136" s="16"/>
    </row>
    <row r="1137" spans="3:4" ht="12.75">
      <c r="C1137" s="16"/>
      <c r="D1137" s="16"/>
    </row>
    <row r="1138" spans="3:4" ht="12.75">
      <c r="C1138" s="16"/>
      <c r="D1138" s="16"/>
    </row>
    <row r="1139" spans="3:4" ht="12.75">
      <c r="C1139" s="16"/>
      <c r="D1139" s="16"/>
    </row>
    <row r="1140" spans="3:4" ht="12.75">
      <c r="C1140" s="16"/>
      <c r="D1140" s="16"/>
    </row>
    <row r="1141" spans="3:4" ht="12.75">
      <c r="C1141" s="16"/>
      <c r="D1141" s="16"/>
    </row>
    <row r="1142" spans="3:4" ht="12.75">
      <c r="C1142" s="16"/>
      <c r="D1142" s="16"/>
    </row>
    <row r="1143" spans="3:4" ht="12.75">
      <c r="C1143" s="16"/>
      <c r="D1143" s="16"/>
    </row>
    <row r="1144" spans="3:4" ht="12.75">
      <c r="C1144" s="16"/>
      <c r="D1144" s="16"/>
    </row>
    <row r="1145" spans="3:4" ht="12.75">
      <c r="C1145" s="16"/>
      <c r="D1145" s="16"/>
    </row>
    <row r="1146" spans="3:4" ht="12.75">
      <c r="C1146" s="16"/>
      <c r="D1146" s="16"/>
    </row>
    <row r="1147" spans="3:4" ht="12.75">
      <c r="C1147" s="16"/>
      <c r="D1147" s="16"/>
    </row>
    <row r="1148" spans="3:4" ht="12.75">
      <c r="C1148" s="16"/>
      <c r="D1148" s="16"/>
    </row>
    <row r="1149" spans="3:4" ht="12.75">
      <c r="C1149" s="16"/>
      <c r="D1149" s="16"/>
    </row>
    <row r="1150" spans="3:4" ht="12.75">
      <c r="C1150" s="16"/>
      <c r="D1150" s="16"/>
    </row>
    <row r="1151" spans="3:4" ht="12.75">
      <c r="C1151" s="16"/>
      <c r="D1151" s="16"/>
    </row>
    <row r="1152" spans="3:4" ht="12.75">
      <c r="C1152" s="16"/>
      <c r="D1152" s="16"/>
    </row>
    <row r="1153" spans="3:4" ht="12.75">
      <c r="C1153" s="16"/>
      <c r="D1153" s="16"/>
    </row>
    <row r="1154" spans="3:4" ht="12.75">
      <c r="C1154" s="16"/>
      <c r="D1154" s="16"/>
    </row>
    <row r="1155" spans="3:4" ht="12.75">
      <c r="C1155" s="16"/>
      <c r="D1155" s="16"/>
    </row>
    <row r="1156" spans="3:4" ht="12.75">
      <c r="C1156" s="16"/>
      <c r="D1156" s="16"/>
    </row>
    <row r="1157" spans="3:4" ht="12.75">
      <c r="C1157" s="16"/>
      <c r="D1157" s="16"/>
    </row>
    <row r="1158" spans="3:4" ht="12.75">
      <c r="C1158" s="16"/>
      <c r="D1158" s="16"/>
    </row>
    <row r="1159" spans="3:4" ht="12.75">
      <c r="C1159" s="16"/>
      <c r="D1159" s="16"/>
    </row>
    <row r="1160" spans="3:4" ht="12.75">
      <c r="C1160" s="16"/>
      <c r="D1160" s="16"/>
    </row>
    <row r="1161" spans="3:4" ht="12.75">
      <c r="C1161" s="16"/>
      <c r="D1161" s="16"/>
    </row>
    <row r="1162" spans="3:4" ht="12.75">
      <c r="C1162" s="16"/>
      <c r="D1162" s="16"/>
    </row>
    <row r="1163" spans="3:4" ht="12.75">
      <c r="C1163" s="16"/>
      <c r="D1163" s="16"/>
    </row>
    <row r="1164" spans="3:4" ht="12.75">
      <c r="C1164" s="16"/>
      <c r="D1164" s="16"/>
    </row>
    <row r="1165" spans="3:4" ht="12.75">
      <c r="C1165" s="16"/>
      <c r="D1165" s="16"/>
    </row>
    <row r="1166" spans="3:4" ht="12.75">
      <c r="C1166" s="16"/>
      <c r="D1166" s="16"/>
    </row>
    <row r="1167" spans="3:4" ht="12.75">
      <c r="C1167" s="16"/>
      <c r="D1167" s="16"/>
    </row>
    <row r="1168" spans="3:4" ht="12.75">
      <c r="C1168" s="16"/>
      <c r="D1168" s="16"/>
    </row>
    <row r="1169" spans="3:4" ht="12.75">
      <c r="C1169" s="16"/>
      <c r="D1169" s="16"/>
    </row>
    <row r="1170" spans="3:4" ht="12.75">
      <c r="C1170" s="16"/>
      <c r="D1170" s="16"/>
    </row>
    <row r="1171" spans="3:4" ht="12.75">
      <c r="C1171" s="16"/>
      <c r="D1171" s="16"/>
    </row>
    <row r="1172" spans="3:4" ht="12.75">
      <c r="C1172" s="16"/>
      <c r="D1172" s="16"/>
    </row>
    <row r="1173" spans="3:4" ht="12.75">
      <c r="C1173" s="16"/>
      <c r="D1173" s="16"/>
    </row>
    <row r="1174" spans="3:4" ht="12.75">
      <c r="C1174" s="16"/>
      <c r="D1174" s="16"/>
    </row>
    <row r="1175" spans="3:4" ht="12.75">
      <c r="C1175" s="16"/>
      <c r="D1175" s="16"/>
    </row>
    <row r="1176" spans="3:4" ht="12.75">
      <c r="C1176" s="16"/>
      <c r="D1176" s="16"/>
    </row>
    <row r="1177" spans="3:4" ht="12.75">
      <c r="C1177" s="16"/>
      <c r="D1177" s="16"/>
    </row>
    <row r="1178" spans="3:4" ht="12.75">
      <c r="C1178" s="16"/>
      <c r="D1178" s="16"/>
    </row>
    <row r="1179" spans="3:4" ht="12.75">
      <c r="C1179" s="16"/>
      <c r="D1179" s="16"/>
    </row>
    <row r="1180" spans="3:4" ht="12.75">
      <c r="C1180" s="16"/>
      <c r="D1180" s="16"/>
    </row>
    <row r="1181" spans="3:4" ht="12.75">
      <c r="C1181" s="16"/>
      <c r="D1181" s="16"/>
    </row>
    <row r="1182" spans="3:4" ht="12.75">
      <c r="C1182" s="16"/>
      <c r="D1182" s="16"/>
    </row>
    <row r="1183" spans="3:4" ht="12.75">
      <c r="C1183" s="16"/>
      <c r="D1183" s="16"/>
    </row>
    <row r="1184" spans="3:4" ht="12.75">
      <c r="C1184" s="16"/>
      <c r="D1184" s="16"/>
    </row>
    <row r="1185" spans="3:4" ht="12.75">
      <c r="C1185" s="16"/>
      <c r="D1185" s="16"/>
    </row>
    <row r="1186" spans="3:4" ht="12.75">
      <c r="C1186" s="16"/>
      <c r="D1186" s="16"/>
    </row>
    <row r="1187" spans="3:4" ht="12.75">
      <c r="C1187" s="16"/>
      <c r="D1187" s="16"/>
    </row>
    <row r="1188" spans="3:4" ht="12.75">
      <c r="C1188" s="16"/>
      <c r="D1188" s="16"/>
    </row>
    <row r="1189" spans="3:4" ht="12.75">
      <c r="C1189" s="16"/>
      <c r="D1189" s="16"/>
    </row>
    <row r="1190" spans="3:4" ht="12.75">
      <c r="C1190" s="16"/>
      <c r="D1190" s="16"/>
    </row>
    <row r="1191" spans="3:4" ht="12.75">
      <c r="C1191" s="16"/>
      <c r="D1191" s="16"/>
    </row>
    <row r="1192" spans="3:4" ht="12.75">
      <c r="C1192" s="16"/>
      <c r="D1192" s="16"/>
    </row>
    <row r="1193" spans="3:4" ht="12.75">
      <c r="C1193" s="16"/>
      <c r="D1193" s="16"/>
    </row>
    <row r="1194" spans="3:4" ht="12.75">
      <c r="C1194" s="16"/>
      <c r="D1194" s="16"/>
    </row>
    <row r="1195" spans="3:4" ht="12.75">
      <c r="C1195" s="16"/>
      <c r="D1195" s="16"/>
    </row>
    <row r="1196" spans="3:4" ht="12.75">
      <c r="C1196" s="16"/>
      <c r="D1196" s="16"/>
    </row>
    <row r="1197" spans="3:4" ht="12.75">
      <c r="C1197" s="16"/>
      <c r="D1197" s="16"/>
    </row>
    <row r="1198" spans="3:4" ht="12.75">
      <c r="C1198" s="16"/>
      <c r="D1198" s="16"/>
    </row>
    <row r="1199" spans="3:4" ht="12.75">
      <c r="C1199" s="16"/>
      <c r="D1199" s="16"/>
    </row>
    <row r="1200" spans="3:4" ht="12.75">
      <c r="C1200" s="16"/>
      <c r="D1200" s="16"/>
    </row>
    <row r="1201" spans="3:4" ht="12.75">
      <c r="C1201" s="16"/>
      <c r="D1201" s="16"/>
    </row>
    <row r="1202" spans="3:4" ht="12.75">
      <c r="C1202" s="16"/>
      <c r="D1202" s="16"/>
    </row>
    <row r="1203" spans="3:4" ht="12.75">
      <c r="C1203" s="16"/>
      <c r="D1203" s="16"/>
    </row>
    <row r="1204" spans="3:4" ht="12.75">
      <c r="C1204" s="16"/>
      <c r="D1204" s="16"/>
    </row>
    <row r="1205" spans="3:4" ht="12.75">
      <c r="C1205" s="16"/>
      <c r="D1205" s="16"/>
    </row>
    <row r="1206" spans="3:4" ht="12.75">
      <c r="C1206" s="16"/>
      <c r="D1206" s="16"/>
    </row>
    <row r="1207" spans="3:4" ht="12.75">
      <c r="C1207" s="16"/>
      <c r="D1207" s="16"/>
    </row>
    <row r="1208" spans="3:4" ht="12.75">
      <c r="C1208" s="16"/>
      <c r="D1208" s="16"/>
    </row>
    <row r="1209" spans="3:4" ht="12.75">
      <c r="C1209" s="16"/>
      <c r="D1209" s="16"/>
    </row>
    <row r="1210" spans="3:4" ht="12.75">
      <c r="C1210" s="16"/>
      <c r="D1210" s="16"/>
    </row>
    <row r="1211" spans="3:4" ht="12.75">
      <c r="C1211" s="16"/>
      <c r="D1211" s="16"/>
    </row>
    <row r="1212" spans="3:4" ht="12.75">
      <c r="C1212" s="16"/>
      <c r="D1212" s="16"/>
    </row>
    <row r="1213" spans="3:4" ht="12.75">
      <c r="C1213" s="16"/>
      <c r="D1213" s="16"/>
    </row>
    <row r="1214" spans="3:4" ht="12.75">
      <c r="C1214" s="16"/>
      <c r="D1214" s="16"/>
    </row>
    <row r="1215" spans="3:4" ht="12.75">
      <c r="C1215" s="16"/>
      <c r="D1215" s="16"/>
    </row>
    <row r="1216" spans="3:4" ht="12.75">
      <c r="C1216" s="16"/>
      <c r="D1216" s="16"/>
    </row>
    <row r="1217" spans="3:4" ht="12.75">
      <c r="C1217" s="16"/>
      <c r="D1217" s="16"/>
    </row>
    <row r="1218" spans="3:4" ht="12.75">
      <c r="C1218" s="16"/>
      <c r="D1218" s="16"/>
    </row>
    <row r="1219" spans="3:4" ht="12.75">
      <c r="C1219" s="16"/>
      <c r="D1219" s="16"/>
    </row>
    <row r="1220" spans="3:4" ht="12.75">
      <c r="C1220" s="16"/>
      <c r="D1220" s="16"/>
    </row>
    <row r="1221" spans="3:4" ht="12.75">
      <c r="C1221" s="16"/>
      <c r="D1221" s="16"/>
    </row>
    <row r="1222" spans="3:4" ht="12.75">
      <c r="C1222" s="16"/>
      <c r="D1222" s="16"/>
    </row>
    <row r="1223" spans="3:4" ht="12.75">
      <c r="C1223" s="16"/>
      <c r="D1223" s="16"/>
    </row>
    <row r="1224" spans="3:4" ht="12.75">
      <c r="C1224" s="16"/>
      <c r="D1224" s="16"/>
    </row>
    <row r="1225" spans="3:4" ht="12.75">
      <c r="C1225" s="16"/>
      <c r="D1225" s="16"/>
    </row>
    <row r="1226" spans="3:4" ht="12.75">
      <c r="C1226" s="16"/>
      <c r="D1226" s="16"/>
    </row>
    <row r="1227" spans="3:4" ht="12.75">
      <c r="C1227" s="16"/>
      <c r="D1227" s="16"/>
    </row>
    <row r="1228" spans="3:4" ht="12.75">
      <c r="C1228" s="16"/>
      <c r="D1228" s="16"/>
    </row>
    <row r="1229" spans="3:4" ht="12.75">
      <c r="C1229" s="16"/>
      <c r="D1229" s="16"/>
    </row>
    <row r="1230" spans="3:4" ht="12.75">
      <c r="C1230" s="16"/>
      <c r="D1230" s="16"/>
    </row>
    <row r="1231" spans="3:4" ht="12.75">
      <c r="C1231" s="16"/>
      <c r="D1231" s="16"/>
    </row>
    <row r="1232" spans="3:4" ht="12.75">
      <c r="C1232" s="16"/>
      <c r="D1232" s="16"/>
    </row>
    <row r="1233" spans="3:4" ht="12.75">
      <c r="C1233" s="16"/>
      <c r="D1233" s="16"/>
    </row>
    <row r="1234" spans="3:4" ht="12.75">
      <c r="C1234" s="16"/>
      <c r="D1234" s="16"/>
    </row>
    <row r="1235" spans="3:4" ht="12.75">
      <c r="C1235" s="16"/>
      <c r="D1235" s="16"/>
    </row>
    <row r="1236" spans="3:4" ht="12.75">
      <c r="C1236" s="16"/>
      <c r="D1236" s="16"/>
    </row>
    <row r="1237" spans="3:4" ht="12.75">
      <c r="C1237" s="16"/>
      <c r="D1237" s="16"/>
    </row>
    <row r="1238" spans="3:4" ht="12.75">
      <c r="C1238" s="16"/>
      <c r="D1238" s="16"/>
    </row>
    <row r="1239" spans="3:4" ht="12.75">
      <c r="C1239" s="16"/>
      <c r="D1239" s="16"/>
    </row>
    <row r="1240" spans="3:4" ht="12.75">
      <c r="C1240" s="16"/>
      <c r="D1240" s="16"/>
    </row>
    <row r="1241" spans="3:4" ht="12.75">
      <c r="C1241" s="16"/>
      <c r="D1241" s="16"/>
    </row>
    <row r="1242" spans="3:4" ht="12.75">
      <c r="C1242" s="16"/>
      <c r="D1242" s="16"/>
    </row>
    <row r="1243" spans="3:4" ht="12.75">
      <c r="C1243" s="16"/>
      <c r="D1243" s="16"/>
    </row>
    <row r="1244" spans="3:4" ht="12.75">
      <c r="C1244" s="16"/>
      <c r="D1244" s="16"/>
    </row>
    <row r="1245" spans="3:4" ht="12.75">
      <c r="C1245" s="16"/>
      <c r="D1245" s="16"/>
    </row>
    <row r="1246" spans="3:4" ht="12.75">
      <c r="C1246" s="16"/>
      <c r="D1246" s="16"/>
    </row>
    <row r="1247" spans="3:4" ht="12.75">
      <c r="C1247" s="16"/>
      <c r="D1247" s="16"/>
    </row>
    <row r="1248" spans="3:4" ht="12.75">
      <c r="C1248" s="16"/>
      <c r="D1248" s="16"/>
    </row>
    <row r="1249" spans="3:4" ht="12.75">
      <c r="C1249" s="16"/>
      <c r="D1249" s="16"/>
    </row>
    <row r="1250" spans="3:4" ht="12.75">
      <c r="C1250" s="16"/>
      <c r="D1250" s="16"/>
    </row>
    <row r="1251" spans="3:4" ht="12.75">
      <c r="C1251" s="16"/>
      <c r="D1251" s="16"/>
    </row>
    <row r="1252" spans="3:4" ht="12.75">
      <c r="C1252" s="16"/>
      <c r="D1252" s="16"/>
    </row>
    <row r="1253" spans="3:4" ht="12.75">
      <c r="C1253" s="16"/>
      <c r="D1253" s="16"/>
    </row>
    <row r="1254" spans="3:4" ht="12.75">
      <c r="C1254" s="16"/>
      <c r="D1254" s="16"/>
    </row>
    <row r="1255" spans="3:4" ht="12.75">
      <c r="C1255" s="16"/>
      <c r="D1255" s="16"/>
    </row>
    <row r="1256" spans="3:4" ht="12.75">
      <c r="C1256" s="16"/>
      <c r="D1256" s="16"/>
    </row>
    <row r="1257" spans="3:4" ht="12.75">
      <c r="C1257" s="16"/>
      <c r="D1257" s="16"/>
    </row>
    <row r="1258" spans="3:4" ht="12.75">
      <c r="C1258" s="16"/>
      <c r="D1258" s="16"/>
    </row>
    <row r="1259" spans="3:4" ht="12.75">
      <c r="C1259" s="16"/>
      <c r="D1259" s="16"/>
    </row>
    <row r="1260" spans="3:4" ht="12.75">
      <c r="C1260" s="16"/>
      <c r="D1260" s="16"/>
    </row>
    <row r="1261" spans="3:4" ht="12.75">
      <c r="C1261" s="16"/>
      <c r="D1261" s="16"/>
    </row>
    <row r="1262" spans="3:4" ht="12.75">
      <c r="C1262" s="16"/>
      <c r="D1262" s="16"/>
    </row>
    <row r="1263" spans="3:4" ht="12.75">
      <c r="C1263" s="16"/>
      <c r="D1263" s="16"/>
    </row>
    <row r="1264" spans="3:4" ht="12.75">
      <c r="C1264" s="16"/>
      <c r="D1264" s="16"/>
    </row>
    <row r="1265" spans="3:4" ht="12.75">
      <c r="C1265" s="16"/>
      <c r="D1265" s="16"/>
    </row>
    <row r="1266" spans="3:4" ht="12.75">
      <c r="C1266" s="16"/>
      <c r="D1266" s="16"/>
    </row>
    <row r="1267" spans="3:4" ht="12.75">
      <c r="C1267" s="16"/>
      <c r="D1267" s="16"/>
    </row>
    <row r="1268" spans="3:4" ht="12.75">
      <c r="C1268" s="16"/>
      <c r="D1268" s="16"/>
    </row>
    <row r="1269" spans="3:4" ht="12.75">
      <c r="C1269" s="16"/>
      <c r="D1269" s="16"/>
    </row>
    <row r="1270" spans="3:4" ht="12.75">
      <c r="C1270" s="16"/>
      <c r="D1270" s="16"/>
    </row>
    <row r="1271" spans="3:4" ht="12.75">
      <c r="C1271" s="16"/>
      <c r="D1271" s="16"/>
    </row>
    <row r="1272" spans="3:4" ht="12.75">
      <c r="C1272" s="16"/>
      <c r="D1272" s="16"/>
    </row>
    <row r="1273" spans="3:4" ht="12.75">
      <c r="C1273" s="16"/>
      <c r="D1273" s="16"/>
    </row>
    <row r="1274" spans="3:4" ht="12.75">
      <c r="C1274" s="16"/>
      <c r="D1274" s="16"/>
    </row>
    <row r="1275" spans="3:4" ht="12.75">
      <c r="C1275" s="16"/>
      <c r="D1275" s="16"/>
    </row>
    <row r="1276" spans="3:4" ht="12.75">
      <c r="C1276" s="16"/>
      <c r="D1276" s="16"/>
    </row>
    <row r="1277" spans="3:4" ht="12.75">
      <c r="C1277" s="16"/>
      <c r="D1277" s="16"/>
    </row>
    <row r="1278" spans="3:4" ht="12.75">
      <c r="C1278" s="16"/>
      <c r="D1278" s="16"/>
    </row>
    <row r="1279" spans="3:4" ht="12.75">
      <c r="C1279" s="16"/>
      <c r="D1279" s="16"/>
    </row>
    <row r="1280" spans="3:4" ht="12.75">
      <c r="C1280" s="16"/>
      <c r="D1280" s="16"/>
    </row>
    <row r="1281" spans="3:4" ht="12.75">
      <c r="C1281" s="16"/>
      <c r="D1281" s="16"/>
    </row>
    <row r="1282" spans="3:4" ht="12.75">
      <c r="C1282" s="16"/>
      <c r="D1282" s="16"/>
    </row>
    <row r="1283" spans="3:4" ht="12.75">
      <c r="C1283" s="16"/>
      <c r="D1283" s="16"/>
    </row>
    <row r="1284" spans="3:4" ht="12.75">
      <c r="C1284" s="16"/>
      <c r="D1284" s="16"/>
    </row>
    <row r="1285" spans="3:4" ht="12.75">
      <c r="C1285" s="16"/>
      <c r="D1285" s="16"/>
    </row>
    <row r="1286" spans="3:4" ht="12.75">
      <c r="C1286" s="16"/>
      <c r="D1286" s="16"/>
    </row>
    <row r="1287" spans="3:4" ht="12.75">
      <c r="C1287" s="16"/>
      <c r="D1287" s="16"/>
    </row>
    <row r="1288" spans="3:4" ht="12.75">
      <c r="C1288" s="16"/>
      <c r="D1288" s="16"/>
    </row>
    <row r="1289" spans="3:4" ht="12.75">
      <c r="C1289" s="16"/>
      <c r="D1289" s="16"/>
    </row>
    <row r="1290" spans="3:4" ht="12.75">
      <c r="C1290" s="16"/>
      <c r="D1290" s="16"/>
    </row>
    <row r="1291" spans="3:4" ht="12.75">
      <c r="C1291" s="16"/>
      <c r="D1291" s="16"/>
    </row>
    <row r="1292" spans="3:4" ht="12.75">
      <c r="C1292" s="16"/>
      <c r="D1292" s="16"/>
    </row>
    <row r="1293" spans="3:4" ht="12.75">
      <c r="C1293" s="16"/>
      <c r="D1293" s="16"/>
    </row>
    <row r="1294" spans="3:4" ht="12.75">
      <c r="C1294" s="16"/>
      <c r="D1294" s="16"/>
    </row>
    <row r="1295" spans="3:4" ht="12.75">
      <c r="C1295" s="16"/>
      <c r="D1295" s="16"/>
    </row>
    <row r="1296" spans="3:4" ht="12.75">
      <c r="C1296" s="16"/>
      <c r="D1296" s="16"/>
    </row>
    <row r="1297" spans="3:4" ht="12.75">
      <c r="C1297" s="16"/>
      <c r="D1297" s="16"/>
    </row>
    <row r="1298" spans="3:4" ht="12.75">
      <c r="C1298" s="16"/>
      <c r="D1298" s="16"/>
    </row>
    <row r="1299" spans="3:4" ht="12.75">
      <c r="C1299" s="16"/>
      <c r="D1299" s="16"/>
    </row>
    <row r="1300" spans="3:4" ht="12.75">
      <c r="C1300" s="16"/>
      <c r="D1300" s="16"/>
    </row>
    <row r="1301" spans="3:4" ht="12.75">
      <c r="C1301" s="16"/>
      <c r="D1301" s="16"/>
    </row>
    <row r="1302" spans="3:4" ht="12.75">
      <c r="C1302" s="16"/>
      <c r="D1302" s="16"/>
    </row>
    <row r="1303" spans="3:4" ht="12.75">
      <c r="C1303" s="16"/>
      <c r="D1303" s="16"/>
    </row>
    <row r="1304" spans="3:4" ht="12.75">
      <c r="C1304" s="16"/>
      <c r="D1304" s="16"/>
    </row>
    <row r="1305" spans="3:4" ht="12.75">
      <c r="C1305" s="16"/>
      <c r="D1305" s="16"/>
    </row>
    <row r="1306" spans="3:4" ht="12.75">
      <c r="C1306" s="16"/>
      <c r="D1306" s="16"/>
    </row>
    <row r="1307" spans="3:4" ht="12.75">
      <c r="C1307" s="16"/>
      <c r="D1307" s="16"/>
    </row>
    <row r="1308" spans="3:4" ht="12.75">
      <c r="C1308" s="16"/>
      <c r="D1308" s="16"/>
    </row>
    <row r="1309" spans="3:4" ht="12.75">
      <c r="C1309" s="16"/>
      <c r="D1309" s="16"/>
    </row>
    <row r="1310" spans="3:4" ht="12.75">
      <c r="C1310" s="16"/>
      <c r="D1310" s="16"/>
    </row>
    <row r="1311" spans="3:4" ht="12.75">
      <c r="C1311" s="16"/>
      <c r="D1311" s="16"/>
    </row>
    <row r="1312" spans="3:4" ht="12.75">
      <c r="C1312" s="16"/>
      <c r="D1312" s="16"/>
    </row>
    <row r="1313" spans="3:4" ht="12.75">
      <c r="C1313" s="16"/>
      <c r="D1313" s="16"/>
    </row>
    <row r="1314" spans="3:4" ht="12.75">
      <c r="C1314" s="16"/>
      <c r="D1314" s="16"/>
    </row>
    <row r="1315" spans="3:4" ht="12.75">
      <c r="C1315" s="16"/>
      <c r="D1315" s="16"/>
    </row>
    <row r="1316" spans="3:4" ht="12.75">
      <c r="C1316" s="16"/>
      <c r="D1316" s="16"/>
    </row>
    <row r="1317" spans="3:4" ht="12.75">
      <c r="C1317" s="16"/>
      <c r="D1317" s="16"/>
    </row>
    <row r="1318" spans="3:4" ht="12.75">
      <c r="C1318" s="16"/>
      <c r="D1318" s="16"/>
    </row>
    <row r="1319" spans="3:4" ht="12.75">
      <c r="C1319" s="16"/>
      <c r="D1319" s="16"/>
    </row>
    <row r="1320" spans="3:4" ht="12.75">
      <c r="C1320" s="16"/>
      <c r="D1320" s="16"/>
    </row>
    <row r="1321" spans="3:4" ht="12.75">
      <c r="C1321" s="16"/>
      <c r="D1321" s="16"/>
    </row>
    <row r="1322" spans="3:4" ht="12.75">
      <c r="C1322" s="16"/>
      <c r="D1322" s="16"/>
    </row>
    <row r="1323" spans="3:4" ht="12.75">
      <c r="C1323" s="16"/>
      <c r="D1323" s="16"/>
    </row>
    <row r="1324" spans="3:4" ht="12.75">
      <c r="C1324" s="16"/>
      <c r="D1324" s="16"/>
    </row>
    <row r="1325" spans="3:4" ht="12.75">
      <c r="C1325" s="16"/>
      <c r="D1325" s="16"/>
    </row>
    <row r="1326" spans="3:4" ht="12.75">
      <c r="C1326" s="16"/>
      <c r="D1326" s="16"/>
    </row>
    <row r="1327" spans="3:4" ht="12.75">
      <c r="C1327" s="16"/>
      <c r="D1327" s="16"/>
    </row>
    <row r="1328" spans="3:4" ht="12.75">
      <c r="C1328" s="16"/>
      <c r="D1328" s="16"/>
    </row>
    <row r="1329" spans="3:4" ht="12.75">
      <c r="C1329" s="16"/>
      <c r="D1329" s="16"/>
    </row>
    <row r="1330" spans="3:4" ht="12.75">
      <c r="C1330" s="16"/>
      <c r="D1330" s="16"/>
    </row>
    <row r="1331" spans="3:4" ht="12.75">
      <c r="C1331" s="16"/>
      <c r="D1331" s="16"/>
    </row>
    <row r="1332" spans="3:4" ht="12.75">
      <c r="C1332" s="16"/>
      <c r="D1332" s="16"/>
    </row>
    <row r="1333" spans="3:4" ht="12.75">
      <c r="C1333" s="16"/>
      <c r="D1333" s="16"/>
    </row>
    <row r="1334" spans="3:4" ht="12.75">
      <c r="C1334" s="16"/>
      <c r="D1334" s="16"/>
    </row>
    <row r="1335" spans="3:4" ht="12.75">
      <c r="C1335" s="16"/>
      <c r="D1335" s="16"/>
    </row>
    <row r="1336" spans="3:4" ht="12.75">
      <c r="C1336" s="16"/>
      <c r="D1336" s="16"/>
    </row>
    <row r="1337" spans="3:4" ht="12.75">
      <c r="C1337" s="16"/>
      <c r="D1337" s="16"/>
    </row>
    <row r="1338" spans="3:4" ht="12.75">
      <c r="C1338" s="16"/>
      <c r="D1338" s="16"/>
    </row>
    <row r="1339" spans="3:4" ht="12.75">
      <c r="C1339" s="16"/>
      <c r="D1339" s="16"/>
    </row>
    <row r="1340" spans="3:4" ht="12.75">
      <c r="C1340" s="16"/>
      <c r="D1340" s="16"/>
    </row>
    <row r="1341" spans="3:4" ht="12.75">
      <c r="C1341" s="16"/>
      <c r="D1341" s="16"/>
    </row>
    <row r="1342" spans="3:4" ht="12.75">
      <c r="C1342" s="16"/>
      <c r="D1342" s="16"/>
    </row>
    <row r="1343" spans="3:4" ht="12.75">
      <c r="C1343" s="16"/>
      <c r="D1343" s="16"/>
    </row>
    <row r="1344" spans="3:4" ht="12.75">
      <c r="C1344" s="16"/>
      <c r="D1344" s="16"/>
    </row>
    <row r="1345" spans="3:4" ht="12.75">
      <c r="C1345" s="16"/>
      <c r="D1345" s="16"/>
    </row>
    <row r="1346" spans="3:4" ht="12.75">
      <c r="C1346" s="16"/>
      <c r="D1346" s="16"/>
    </row>
    <row r="1347" spans="3:4" ht="12.75">
      <c r="C1347" s="16"/>
      <c r="D1347" s="16"/>
    </row>
    <row r="1348" spans="3:4" ht="12.75">
      <c r="C1348" s="16"/>
      <c r="D1348" s="16"/>
    </row>
    <row r="1349" spans="3:4" ht="12.75">
      <c r="C1349" s="16"/>
      <c r="D1349" s="16"/>
    </row>
    <row r="1350" spans="3:4" ht="12.75">
      <c r="C1350" s="16"/>
      <c r="D1350" s="16"/>
    </row>
    <row r="1351" spans="3:4" ht="12.75">
      <c r="C1351" s="16"/>
      <c r="D1351" s="16"/>
    </row>
    <row r="1352" spans="3:4" ht="12.75">
      <c r="C1352" s="16"/>
      <c r="D1352" s="16"/>
    </row>
    <row r="1353" spans="3:4" ht="12.75">
      <c r="C1353" s="16"/>
      <c r="D1353" s="16"/>
    </row>
    <row r="1354" spans="3:4" ht="12.75">
      <c r="C1354" s="16"/>
      <c r="D1354" s="16"/>
    </row>
    <row r="1355" spans="3:4" ht="12.75">
      <c r="C1355" s="16"/>
      <c r="D1355" s="16"/>
    </row>
    <row r="1356" spans="3:4" ht="12.75">
      <c r="C1356" s="16"/>
      <c r="D1356" s="16"/>
    </row>
    <row r="1357" spans="3:4" ht="12.75">
      <c r="C1357" s="16"/>
      <c r="D1357" s="16"/>
    </row>
    <row r="1358" spans="3:4" ht="12.75">
      <c r="C1358" s="16"/>
      <c r="D1358" s="16"/>
    </row>
    <row r="1359" spans="3:4" ht="12.75">
      <c r="C1359" s="16"/>
      <c r="D1359" s="16"/>
    </row>
    <row r="1360" spans="3:4" ht="12.75">
      <c r="C1360" s="16"/>
      <c r="D1360" s="16"/>
    </row>
    <row r="1361" spans="3:4" ht="12.75">
      <c r="C1361" s="16"/>
      <c r="D1361" s="16"/>
    </row>
    <row r="1362" spans="3:4" ht="12.75">
      <c r="C1362" s="16"/>
      <c r="D1362" s="16"/>
    </row>
    <row r="1363" spans="3:4" ht="12.75">
      <c r="C1363" s="16"/>
      <c r="D1363" s="16"/>
    </row>
    <row r="1364" spans="3:4" ht="12.75">
      <c r="C1364" s="16"/>
      <c r="D1364" s="16"/>
    </row>
    <row r="1365" spans="3:4" ht="12.75">
      <c r="C1365" s="16"/>
      <c r="D1365" s="16"/>
    </row>
    <row r="1366" spans="3:4" ht="12.75">
      <c r="C1366" s="16"/>
      <c r="D1366" s="16"/>
    </row>
    <row r="1367" spans="3:4" ht="12.75">
      <c r="C1367" s="16"/>
      <c r="D1367" s="16"/>
    </row>
    <row r="1368" spans="3:4" ht="12.75">
      <c r="C1368" s="16"/>
      <c r="D1368" s="16"/>
    </row>
    <row r="1369" spans="3:4" ht="12.75">
      <c r="C1369" s="16"/>
      <c r="D1369" s="16"/>
    </row>
    <row r="1370" spans="3:4" ht="12.75">
      <c r="C1370" s="16"/>
      <c r="D1370" s="16"/>
    </row>
    <row r="1371" spans="3:4" ht="12.75">
      <c r="C1371" s="16"/>
      <c r="D1371" s="16"/>
    </row>
    <row r="1372" spans="3:4" ht="12.75">
      <c r="C1372" s="16"/>
      <c r="D1372" s="16"/>
    </row>
    <row r="1373" spans="3:4" ht="12.75">
      <c r="C1373" s="16"/>
      <c r="D1373" s="16"/>
    </row>
    <row r="1374" spans="3:4" ht="12.75">
      <c r="C1374" s="16"/>
      <c r="D1374" s="16"/>
    </row>
    <row r="1375" spans="3:4" ht="12.75">
      <c r="C1375" s="16"/>
      <c r="D1375" s="16"/>
    </row>
    <row r="1376" spans="3:4" ht="12.75">
      <c r="C1376" s="16"/>
      <c r="D1376" s="16"/>
    </row>
    <row r="1377" spans="3:4" ht="12.75">
      <c r="C1377" s="16"/>
      <c r="D1377" s="16"/>
    </row>
    <row r="1378" spans="3:4" ht="12.75">
      <c r="C1378" s="16"/>
      <c r="D1378" s="16"/>
    </row>
    <row r="1379" spans="3:4" ht="12.75">
      <c r="C1379" s="16"/>
      <c r="D1379" s="16"/>
    </row>
    <row r="1380" spans="3:4" ht="12.75">
      <c r="C1380" s="16"/>
      <c r="D1380" s="16"/>
    </row>
    <row r="1381" spans="3:4" ht="12.75">
      <c r="C1381" s="16"/>
      <c r="D1381" s="16"/>
    </row>
    <row r="1382" spans="3:4" ht="12.75">
      <c r="C1382" s="16"/>
      <c r="D1382" s="16"/>
    </row>
    <row r="1383" spans="3:4" ht="12.75">
      <c r="C1383" s="16"/>
      <c r="D1383" s="16"/>
    </row>
    <row r="1384" spans="3:4" ht="12.75">
      <c r="C1384" s="16"/>
      <c r="D1384" s="16"/>
    </row>
    <row r="1385" spans="3:4" ht="12.75">
      <c r="C1385" s="16"/>
      <c r="D1385" s="16"/>
    </row>
    <row r="1386" spans="3:4" ht="12.75">
      <c r="C1386" s="16"/>
      <c r="D1386" s="16"/>
    </row>
    <row r="1387" spans="3:4" ht="12.75">
      <c r="C1387" s="16"/>
      <c r="D1387" s="16"/>
    </row>
    <row r="1388" spans="3:4" ht="12.75">
      <c r="C1388" s="16"/>
      <c r="D1388" s="16"/>
    </row>
    <row r="1389" spans="3:4" ht="12.75">
      <c r="C1389" s="16"/>
      <c r="D1389" s="16"/>
    </row>
    <row r="1390" spans="3:4" ht="12.75">
      <c r="C1390" s="16"/>
      <c r="D1390" s="16"/>
    </row>
    <row r="1391" spans="3:4" ht="12.75">
      <c r="C1391" s="16"/>
      <c r="D1391" s="16"/>
    </row>
    <row r="1392" spans="3:4" ht="12.75">
      <c r="C1392" s="16"/>
      <c r="D1392" s="16"/>
    </row>
    <row r="1393" spans="3:4" ht="12.75">
      <c r="C1393" s="16"/>
      <c r="D1393" s="16"/>
    </row>
    <row r="1394" spans="3:4" ht="12.75">
      <c r="C1394" s="16"/>
      <c r="D1394" s="16"/>
    </row>
    <row r="1395" spans="3:4" ht="12.75">
      <c r="C1395" s="16"/>
      <c r="D1395" s="16"/>
    </row>
    <row r="1396" spans="3:4" ht="12.75">
      <c r="C1396" s="16"/>
      <c r="D1396" s="16"/>
    </row>
    <row r="1397" spans="3:4" ht="12.75">
      <c r="C1397" s="16"/>
      <c r="D1397" s="16"/>
    </row>
    <row r="1398" spans="3:4" ht="12.75">
      <c r="C1398" s="16"/>
      <c r="D1398" s="16"/>
    </row>
    <row r="1399" spans="3:4" ht="12.75">
      <c r="C1399" s="16"/>
      <c r="D1399" s="16"/>
    </row>
    <row r="1400" spans="3:4" ht="12.75">
      <c r="C1400" s="16"/>
      <c r="D1400" s="16"/>
    </row>
    <row r="1401" spans="3:4" ht="12.75">
      <c r="C1401" s="16"/>
      <c r="D1401" s="16"/>
    </row>
    <row r="1402" spans="3:4" ht="12.75">
      <c r="C1402" s="16"/>
      <c r="D1402" s="16"/>
    </row>
    <row r="1403" spans="3:4" ht="12.75">
      <c r="C1403" s="16"/>
      <c r="D1403" s="16"/>
    </row>
    <row r="1404" spans="3:4" ht="12.75">
      <c r="C1404" s="16"/>
      <c r="D1404" s="16"/>
    </row>
    <row r="1405" spans="3:4" ht="12.75">
      <c r="C1405" s="16"/>
      <c r="D1405" s="16"/>
    </row>
    <row r="1406" spans="3:4" ht="12.75">
      <c r="C1406" s="16"/>
      <c r="D1406" s="16"/>
    </row>
    <row r="1407" spans="3:4" ht="12.75">
      <c r="C1407" s="16"/>
      <c r="D1407" s="16"/>
    </row>
    <row r="1408" spans="3:4" ht="12.75">
      <c r="C1408" s="16"/>
      <c r="D1408" s="16"/>
    </row>
    <row r="1409" spans="3:4" ht="12.75">
      <c r="C1409" s="16"/>
      <c r="D1409" s="16"/>
    </row>
    <row r="1410" spans="3:4" ht="12.75">
      <c r="C1410" s="16"/>
      <c r="D1410" s="16"/>
    </row>
    <row r="1411" spans="3:4" ht="12.75">
      <c r="C1411" s="16"/>
      <c r="D1411" s="16"/>
    </row>
    <row r="1412" spans="3:4" ht="12.75">
      <c r="C1412" s="16"/>
      <c r="D1412" s="16"/>
    </row>
    <row r="1413" spans="3:4" ht="12.75">
      <c r="C1413" s="16"/>
      <c r="D1413" s="16"/>
    </row>
    <row r="1414" spans="3:4" ht="12.75">
      <c r="C1414" s="16"/>
      <c r="D1414" s="16"/>
    </row>
    <row r="1415" spans="3:4" ht="12.75">
      <c r="C1415" s="16"/>
      <c r="D1415" s="16"/>
    </row>
    <row r="1416" spans="3:4" ht="12.75">
      <c r="C1416" s="16"/>
      <c r="D1416" s="16"/>
    </row>
    <row r="1417" spans="3:4" ht="12.75">
      <c r="C1417" s="16"/>
      <c r="D1417" s="16"/>
    </row>
    <row r="1418" spans="3:4" ht="12.75">
      <c r="C1418" s="16"/>
      <c r="D1418" s="16"/>
    </row>
    <row r="1419" spans="3:4" ht="12.75">
      <c r="C1419" s="16"/>
      <c r="D1419" s="16"/>
    </row>
    <row r="1420" spans="3:4" ht="12.75">
      <c r="C1420" s="16"/>
      <c r="D1420" s="16"/>
    </row>
    <row r="1421" spans="3:4" ht="12.75">
      <c r="C1421" s="16"/>
      <c r="D1421" s="16"/>
    </row>
    <row r="1422" spans="3:4" ht="12.75">
      <c r="C1422" s="16"/>
      <c r="D1422" s="16"/>
    </row>
    <row r="1423" spans="3:4" ht="12.75">
      <c r="C1423" s="16"/>
      <c r="D1423" s="16"/>
    </row>
    <row r="1424" spans="3:4" ht="12.75">
      <c r="C1424" s="16"/>
      <c r="D1424" s="16"/>
    </row>
    <row r="1425" spans="3:4" ht="12.75">
      <c r="C1425" s="16"/>
      <c r="D1425" s="16"/>
    </row>
    <row r="1426" spans="3:4" ht="12.75">
      <c r="C1426" s="16"/>
      <c r="D1426" s="16"/>
    </row>
    <row r="1427" spans="3:4" ht="12.75">
      <c r="C1427" s="16"/>
      <c r="D1427" s="16"/>
    </row>
    <row r="1428" spans="3:4" ht="12.75">
      <c r="C1428" s="16"/>
      <c r="D1428" s="16"/>
    </row>
    <row r="1429" spans="3:4" ht="12.75">
      <c r="C1429" s="16"/>
      <c r="D1429" s="16"/>
    </row>
    <row r="1430" spans="3:4" ht="12.75">
      <c r="C1430" s="16"/>
      <c r="D1430" s="16"/>
    </row>
    <row r="1431" spans="3:4" ht="12.75">
      <c r="C1431" s="16"/>
      <c r="D1431" s="16"/>
    </row>
    <row r="1432" spans="3:4" ht="12.75">
      <c r="C1432" s="16"/>
      <c r="D1432" s="16"/>
    </row>
    <row r="1433" spans="3:4" ht="12.75">
      <c r="C1433" s="16"/>
      <c r="D1433" s="16"/>
    </row>
    <row r="1434" spans="3:4" ht="12.75">
      <c r="C1434" s="16"/>
      <c r="D1434" s="16"/>
    </row>
    <row r="1435" spans="3:4" ht="12.75">
      <c r="C1435" s="16"/>
      <c r="D1435" s="16"/>
    </row>
    <row r="1436" spans="3:4" ht="12.75">
      <c r="C1436" s="16"/>
      <c r="D1436" s="16"/>
    </row>
    <row r="1437" spans="3:4" ht="12.75">
      <c r="C1437" s="16"/>
      <c r="D1437" s="16"/>
    </row>
    <row r="1438" spans="3:4" ht="12.75">
      <c r="C1438" s="16"/>
      <c r="D1438" s="16"/>
    </row>
    <row r="1439" spans="3:4" ht="12.75">
      <c r="C1439" s="16"/>
      <c r="D1439" s="16"/>
    </row>
    <row r="1440" spans="3:4" ht="12.75">
      <c r="C1440" s="16"/>
      <c r="D1440" s="16"/>
    </row>
    <row r="1441" spans="3:4" ht="12.75">
      <c r="C1441" s="16"/>
      <c r="D1441" s="16"/>
    </row>
    <row r="1442" spans="3:4" ht="12.75">
      <c r="C1442" s="16"/>
      <c r="D1442" s="16"/>
    </row>
    <row r="1443" spans="3:4" ht="12.75">
      <c r="C1443" s="16"/>
      <c r="D1443" s="16"/>
    </row>
    <row r="1444" spans="3:4" ht="12.75">
      <c r="C1444" s="16"/>
      <c r="D1444" s="16"/>
    </row>
    <row r="1445" spans="3:4" ht="12.75">
      <c r="C1445" s="16"/>
      <c r="D1445" s="16"/>
    </row>
    <row r="1446" spans="3:4" ht="12.75">
      <c r="C1446" s="16"/>
      <c r="D1446" s="16"/>
    </row>
    <row r="1447" spans="3:4" ht="12.75">
      <c r="C1447" s="16"/>
      <c r="D1447" s="16"/>
    </row>
    <row r="1448" spans="3:4" ht="12.75">
      <c r="C1448" s="16"/>
      <c r="D1448" s="16"/>
    </row>
    <row r="1449" spans="3:4" ht="12.75">
      <c r="C1449" s="16"/>
      <c r="D1449" s="16"/>
    </row>
    <row r="1450" spans="3:4" ht="12.75">
      <c r="C1450" s="16"/>
      <c r="D1450" s="16"/>
    </row>
    <row r="1451" spans="3:4" ht="12.75">
      <c r="C1451" s="16"/>
      <c r="D1451" s="16"/>
    </row>
    <row r="1452" spans="3:4" ht="12.75">
      <c r="C1452" s="16"/>
      <c r="D1452" s="16"/>
    </row>
    <row r="1453" spans="3:4" ht="12.75">
      <c r="C1453" s="16"/>
      <c r="D1453" s="16"/>
    </row>
    <row r="1454" spans="3:4" ht="12.75">
      <c r="C1454" s="16"/>
      <c r="D1454" s="16"/>
    </row>
    <row r="1455" spans="3:4" ht="12.75">
      <c r="C1455" s="16"/>
      <c r="D1455" s="16"/>
    </row>
    <row r="1456" spans="3:4" ht="12.75">
      <c r="C1456" s="16"/>
      <c r="D1456" s="16"/>
    </row>
    <row r="1457" spans="3:4" ht="12.75">
      <c r="C1457" s="16"/>
      <c r="D1457" s="16"/>
    </row>
    <row r="1458" spans="3:4" ht="12.75">
      <c r="C1458" s="16"/>
      <c r="D1458" s="16"/>
    </row>
    <row r="1459" spans="3:4" ht="12.75">
      <c r="C1459" s="16"/>
      <c r="D1459" s="16"/>
    </row>
    <row r="1460" spans="3:4" ht="12.75">
      <c r="C1460" s="16"/>
      <c r="D1460" s="16"/>
    </row>
    <row r="1461" spans="3:4" ht="12.75">
      <c r="C1461" s="16"/>
      <c r="D1461" s="16"/>
    </row>
    <row r="1462" spans="3:4" ht="12.75">
      <c r="C1462" s="16"/>
      <c r="D1462" s="16"/>
    </row>
    <row r="1463" spans="3:4" ht="12.75">
      <c r="C1463" s="16"/>
      <c r="D1463" s="16"/>
    </row>
    <row r="1464" spans="3:4" ht="12.75">
      <c r="C1464" s="16"/>
      <c r="D1464" s="16"/>
    </row>
    <row r="1465" spans="3:4" ht="12.75">
      <c r="C1465" s="16"/>
      <c r="D1465" s="16"/>
    </row>
    <row r="1466" spans="3:4" ht="12.75">
      <c r="C1466" s="16"/>
      <c r="D1466" s="16"/>
    </row>
    <row r="1467" spans="3:4" ht="12.75">
      <c r="C1467" s="16"/>
      <c r="D1467" s="16"/>
    </row>
    <row r="1468" spans="3:4" ht="12.75">
      <c r="C1468" s="16"/>
      <c r="D1468" s="16"/>
    </row>
    <row r="1469" spans="3:4" ht="12.75">
      <c r="C1469" s="16"/>
      <c r="D1469" s="16"/>
    </row>
    <row r="1470" spans="3:4" ht="12.75">
      <c r="C1470" s="16"/>
      <c r="D1470" s="16"/>
    </row>
    <row r="1471" spans="3:4" ht="12.75">
      <c r="C1471" s="16"/>
      <c r="D1471" s="16"/>
    </row>
    <row r="1472" spans="3:4" ht="12.75">
      <c r="C1472" s="16"/>
      <c r="D1472" s="16"/>
    </row>
    <row r="1473" spans="3:4" ht="12.75">
      <c r="C1473" s="16"/>
      <c r="D1473" s="16"/>
    </row>
    <row r="1474" spans="3:4" ht="12.75">
      <c r="C1474" s="16"/>
      <c r="D1474" s="16"/>
    </row>
    <row r="1475" spans="3:4" ht="12.75">
      <c r="C1475" s="16"/>
      <c r="D1475" s="16"/>
    </row>
    <row r="1476" spans="3:4" ht="12.75">
      <c r="C1476" s="16"/>
      <c r="D1476" s="16"/>
    </row>
    <row r="1477" spans="3:4" ht="12.75">
      <c r="C1477" s="16"/>
      <c r="D1477" s="16"/>
    </row>
    <row r="1478" spans="3:4" ht="12.75">
      <c r="C1478" s="16"/>
      <c r="D1478" s="16"/>
    </row>
    <row r="1479" spans="3:4" ht="12.75">
      <c r="C1479" s="16"/>
      <c r="D1479" s="16"/>
    </row>
    <row r="1480" spans="3:4" ht="12.75">
      <c r="C1480" s="16"/>
      <c r="D1480" s="16"/>
    </row>
    <row r="1481" spans="3:4" ht="12.75">
      <c r="C1481" s="16"/>
      <c r="D1481" s="16"/>
    </row>
    <row r="1482" spans="3:4" ht="12.75">
      <c r="C1482" s="16"/>
      <c r="D1482" s="16"/>
    </row>
    <row r="1483" spans="3:4" ht="12.75">
      <c r="C1483" s="16"/>
      <c r="D1483" s="16"/>
    </row>
    <row r="1484" spans="3:4" ht="12.75">
      <c r="C1484" s="16"/>
      <c r="D1484" s="16"/>
    </row>
    <row r="1485" spans="3:4" ht="12.75">
      <c r="C1485" s="16"/>
      <c r="D1485" s="16"/>
    </row>
    <row r="1486" spans="3:4" ht="12.75">
      <c r="C1486" s="16"/>
      <c r="D1486" s="16"/>
    </row>
    <row r="1487" spans="3:4" ht="12.75">
      <c r="C1487" s="16"/>
      <c r="D1487" s="16"/>
    </row>
    <row r="1488" spans="3:4" ht="12.75">
      <c r="C1488" s="16"/>
      <c r="D1488" s="16"/>
    </row>
    <row r="1489" spans="3:4" ht="12.75">
      <c r="C1489" s="16"/>
      <c r="D1489" s="16"/>
    </row>
    <row r="1490" spans="3:4" ht="12.75">
      <c r="C1490" s="16"/>
      <c r="D1490" s="16"/>
    </row>
    <row r="1491" spans="3:4" ht="12.75">
      <c r="C1491" s="16"/>
      <c r="D1491" s="16"/>
    </row>
    <row r="1492" spans="3:4" ht="12.75">
      <c r="C1492" s="16"/>
      <c r="D1492" s="16"/>
    </row>
    <row r="1493" spans="3:4" ht="12.75">
      <c r="C1493" s="16"/>
      <c r="D1493" s="16"/>
    </row>
    <row r="1494" spans="3:4" ht="12.75">
      <c r="C1494" s="16"/>
      <c r="D1494" s="16"/>
    </row>
    <row r="1495" spans="3:4" ht="12.75">
      <c r="C1495" s="16"/>
      <c r="D1495" s="16"/>
    </row>
    <row r="1496" spans="3:4" ht="12.75">
      <c r="C1496" s="16"/>
      <c r="D1496" s="16"/>
    </row>
    <row r="1497" spans="3:4" ht="12.75">
      <c r="C1497" s="16"/>
      <c r="D1497" s="16"/>
    </row>
    <row r="1498" spans="3:4" ht="12.75">
      <c r="C1498" s="16"/>
      <c r="D1498" s="16"/>
    </row>
    <row r="1499" spans="3:4" ht="12.75">
      <c r="C1499" s="16"/>
      <c r="D1499" s="16"/>
    </row>
    <row r="1500" spans="3:4" ht="12.75">
      <c r="C1500" s="16"/>
      <c r="D1500" s="16"/>
    </row>
    <row r="1501" spans="3:4" ht="12.75">
      <c r="C1501" s="16"/>
      <c r="D1501" s="16"/>
    </row>
    <row r="1502" spans="3:4" ht="12.75">
      <c r="C1502" s="16"/>
      <c r="D1502" s="16"/>
    </row>
    <row r="1503" spans="3:4" ht="12.75">
      <c r="C1503" s="16"/>
      <c r="D1503" s="16"/>
    </row>
    <row r="1504" spans="3:4" ht="12.75">
      <c r="C1504" s="16"/>
      <c r="D1504" s="16"/>
    </row>
    <row r="1505" spans="3:4" ht="12.75">
      <c r="C1505" s="16"/>
      <c r="D1505" s="16"/>
    </row>
    <row r="1506" spans="3:4" ht="12.75">
      <c r="C1506" s="16"/>
      <c r="D1506" s="16"/>
    </row>
    <row r="1507" spans="3:4" ht="12.75">
      <c r="C1507" s="16"/>
      <c r="D1507" s="16"/>
    </row>
    <row r="1508" spans="3:4" ht="12.75">
      <c r="C1508" s="16"/>
      <c r="D1508" s="16"/>
    </row>
    <row r="1509" spans="3:4" ht="12.75">
      <c r="C1509" s="16"/>
      <c r="D1509" s="16"/>
    </row>
    <row r="1510" spans="3:4" ht="12.75">
      <c r="C1510" s="16"/>
      <c r="D1510" s="16"/>
    </row>
    <row r="1511" spans="3:4" ht="12.75">
      <c r="C1511" s="16"/>
      <c r="D1511" s="16"/>
    </row>
    <row r="1512" spans="3:4" ht="12.75">
      <c r="C1512" s="16"/>
      <c r="D1512" s="16"/>
    </row>
    <row r="1513" spans="3:4" ht="12.75">
      <c r="C1513" s="16"/>
      <c r="D1513" s="16"/>
    </row>
    <row r="1514" spans="3:4" ht="12.75">
      <c r="C1514" s="16"/>
      <c r="D1514" s="16"/>
    </row>
    <row r="1515" spans="3:4" ht="12.75">
      <c r="C1515" s="16"/>
      <c r="D1515" s="16"/>
    </row>
    <row r="1516" spans="3:4" ht="12.75">
      <c r="C1516" s="16"/>
      <c r="D1516" s="16"/>
    </row>
    <row r="1517" spans="3:4" ht="12.75">
      <c r="C1517" s="16"/>
      <c r="D1517" s="16"/>
    </row>
    <row r="1518" spans="3:4" ht="12.75">
      <c r="C1518" s="16"/>
      <c r="D1518" s="16"/>
    </row>
    <row r="1519" spans="3:4" ht="12.75">
      <c r="C1519" s="16"/>
      <c r="D1519" s="16"/>
    </row>
    <row r="1520" spans="3:4" ht="12.75">
      <c r="C1520" s="16"/>
      <c r="D1520" s="16"/>
    </row>
    <row r="1521" spans="3:4" ht="12.75">
      <c r="C1521" s="16"/>
      <c r="D1521" s="16"/>
    </row>
    <row r="1522" spans="3:4" ht="12.75">
      <c r="C1522" s="16"/>
      <c r="D1522" s="16"/>
    </row>
    <row r="1523" spans="3:4" ht="12.75">
      <c r="C1523" s="16"/>
      <c r="D1523" s="16"/>
    </row>
    <row r="1524" spans="3:4" ht="12.75">
      <c r="C1524" s="16"/>
      <c r="D1524" s="16"/>
    </row>
    <row r="1525" spans="3:4" ht="12.75">
      <c r="C1525" s="16"/>
      <c r="D1525" s="16"/>
    </row>
    <row r="1526" spans="3:4" ht="12.75">
      <c r="C1526" s="16"/>
      <c r="D1526" s="16"/>
    </row>
    <row r="1527" spans="3:4" ht="12.75">
      <c r="C1527" s="16"/>
      <c r="D1527" s="16"/>
    </row>
    <row r="1528" spans="3:4" ht="12.75">
      <c r="C1528" s="16"/>
      <c r="D1528" s="16"/>
    </row>
    <row r="1529" spans="3:4" ht="12.75">
      <c r="C1529" s="16"/>
      <c r="D1529" s="16"/>
    </row>
    <row r="1530" spans="3:4" ht="12.75">
      <c r="C1530" s="16"/>
      <c r="D1530" s="16"/>
    </row>
    <row r="1531" spans="3:4" ht="12.75">
      <c r="C1531" s="16"/>
      <c r="D1531" s="16"/>
    </row>
    <row r="1532" spans="3:4" ht="12.75">
      <c r="C1532" s="16"/>
      <c r="D1532" s="16"/>
    </row>
    <row r="1533" spans="3:4" ht="12.75">
      <c r="C1533" s="16"/>
      <c r="D1533" s="16"/>
    </row>
    <row r="1534" spans="3:4" ht="12.75">
      <c r="C1534" s="16"/>
      <c r="D1534" s="16"/>
    </row>
    <row r="1535" spans="3:4" ht="12.75">
      <c r="C1535" s="16"/>
      <c r="D1535" s="16"/>
    </row>
    <row r="1536" spans="3:4" ht="12.75">
      <c r="C1536" s="16"/>
      <c r="D1536" s="16"/>
    </row>
    <row r="1537" spans="3:4" ht="12.75">
      <c r="C1537" s="16"/>
      <c r="D1537" s="16"/>
    </row>
    <row r="1538" spans="3:4" ht="12.75">
      <c r="C1538" s="16"/>
      <c r="D1538" s="16"/>
    </row>
    <row r="1539" spans="3:4" ht="12.75">
      <c r="C1539" s="16"/>
      <c r="D1539" s="16"/>
    </row>
    <row r="1540" spans="3:4" ht="12.75">
      <c r="C1540" s="16"/>
      <c r="D1540" s="16"/>
    </row>
    <row r="1541" spans="3:4" ht="12.75">
      <c r="C1541" s="16"/>
      <c r="D1541" s="16"/>
    </row>
    <row r="1542" spans="3:4" ht="12.75">
      <c r="C1542" s="16"/>
      <c r="D1542" s="16"/>
    </row>
    <row r="1543" spans="3:4" ht="12.75">
      <c r="C1543" s="16"/>
      <c r="D1543" s="16"/>
    </row>
    <row r="1544" spans="3:4" ht="12.75">
      <c r="C1544" s="16"/>
      <c r="D1544" s="16"/>
    </row>
    <row r="1545" spans="3:4" ht="12.75">
      <c r="C1545" s="16"/>
      <c r="D1545" s="16"/>
    </row>
    <row r="1546" spans="3:4" ht="12.75">
      <c r="C1546" s="16"/>
      <c r="D1546" s="16"/>
    </row>
    <row r="1547" spans="3:4" ht="12.75">
      <c r="C1547" s="16"/>
      <c r="D1547" s="16"/>
    </row>
    <row r="1548" spans="3:4" ht="12.75">
      <c r="C1548" s="16"/>
      <c r="D1548" s="16"/>
    </row>
    <row r="1549" spans="3:4" ht="12.75">
      <c r="C1549" s="16"/>
      <c r="D1549" s="16"/>
    </row>
    <row r="1550" spans="3:4" ht="12.75">
      <c r="C1550" s="16"/>
      <c r="D1550" s="16"/>
    </row>
    <row r="1551" spans="3:4" ht="12.75">
      <c r="C1551" s="16"/>
      <c r="D1551" s="16"/>
    </row>
    <row r="1552" spans="3:4" ht="12.75">
      <c r="C1552" s="16"/>
      <c r="D1552" s="16"/>
    </row>
    <row r="1553" spans="3:4" ht="12.75">
      <c r="C1553" s="16"/>
      <c r="D1553" s="16"/>
    </row>
    <row r="1554" spans="3:4" ht="12.75">
      <c r="C1554" s="16"/>
      <c r="D1554" s="16"/>
    </row>
    <row r="1555" spans="3:4" ht="12.75">
      <c r="C1555" s="16"/>
      <c r="D1555" s="16"/>
    </row>
    <row r="1556" spans="3:4" ht="12.75">
      <c r="C1556" s="16"/>
      <c r="D1556" s="16"/>
    </row>
    <row r="1557" spans="3:4" ht="12.75">
      <c r="C1557" s="16"/>
      <c r="D1557" s="16"/>
    </row>
    <row r="1558" spans="3:4" ht="12.75">
      <c r="C1558" s="16"/>
      <c r="D1558" s="16"/>
    </row>
    <row r="1559" spans="3:4" ht="12.75">
      <c r="C1559" s="16"/>
      <c r="D1559" s="16"/>
    </row>
    <row r="1560" spans="3:4" ht="12.75">
      <c r="C1560" s="16"/>
      <c r="D1560" s="16"/>
    </row>
    <row r="1561" spans="3:4" ht="12.75">
      <c r="C1561" s="16"/>
      <c r="D1561" s="16"/>
    </row>
    <row r="1562" spans="3:4" ht="12.75">
      <c r="C1562" s="16"/>
      <c r="D1562" s="16"/>
    </row>
    <row r="1563" spans="3:4" ht="12.75">
      <c r="C1563" s="16"/>
      <c r="D1563" s="16"/>
    </row>
    <row r="1564" spans="3:4" ht="12.75">
      <c r="C1564" s="16"/>
      <c r="D1564" s="16"/>
    </row>
    <row r="1565" spans="3:4" ht="12.75">
      <c r="C1565" s="16"/>
      <c r="D1565" s="16"/>
    </row>
    <row r="1566" spans="3:4" ht="12.75">
      <c r="C1566" s="16"/>
      <c r="D1566" s="16"/>
    </row>
    <row r="1567" spans="3:4" ht="12.75">
      <c r="C1567" s="16"/>
      <c r="D1567" s="16"/>
    </row>
    <row r="1568" spans="3:4" ht="12.75">
      <c r="C1568" s="16"/>
      <c r="D1568" s="16"/>
    </row>
    <row r="1569" spans="3:4" ht="12.75">
      <c r="C1569" s="16"/>
      <c r="D1569" s="16"/>
    </row>
    <row r="1570" spans="3:4" ht="12.75">
      <c r="C1570" s="16"/>
      <c r="D1570" s="16"/>
    </row>
    <row r="1571" spans="3:4" ht="12.75">
      <c r="C1571" s="16"/>
      <c r="D1571" s="16"/>
    </row>
    <row r="1572" spans="3:4" ht="12.75">
      <c r="C1572" s="16"/>
      <c r="D1572" s="16"/>
    </row>
    <row r="1573" spans="3:4" ht="12.75">
      <c r="C1573" s="16"/>
      <c r="D1573" s="16"/>
    </row>
    <row r="1574" spans="3:4" ht="12.75">
      <c r="C1574" s="16"/>
      <c r="D1574" s="16"/>
    </row>
    <row r="1575" spans="3:4" ht="12.75">
      <c r="C1575" s="16"/>
      <c r="D1575" s="16"/>
    </row>
    <row r="1576" spans="3:4" ht="12.75">
      <c r="C1576" s="16"/>
      <c r="D1576" s="16"/>
    </row>
    <row r="1577" spans="3:4" ht="12.75">
      <c r="C1577" s="16"/>
      <c r="D1577" s="16"/>
    </row>
    <row r="1578" spans="3:4" ht="12.75">
      <c r="C1578" s="16"/>
      <c r="D1578" s="16"/>
    </row>
    <row r="1579" spans="3:4" ht="12.75">
      <c r="C1579" s="16"/>
      <c r="D1579" s="16"/>
    </row>
    <row r="1580" spans="3:4" ht="12.75">
      <c r="C1580" s="16"/>
      <c r="D1580" s="16"/>
    </row>
    <row r="1581" spans="3:4" ht="12.75">
      <c r="C1581" s="16"/>
      <c r="D1581" s="16"/>
    </row>
    <row r="1582" spans="3:4" ht="12.75">
      <c r="C1582" s="16"/>
      <c r="D1582" s="16"/>
    </row>
    <row r="1583" spans="3:4" ht="12.75">
      <c r="C1583" s="16"/>
      <c r="D1583" s="16"/>
    </row>
    <row r="1584" spans="3:4" ht="12.75">
      <c r="C1584" s="16"/>
      <c r="D1584" s="16"/>
    </row>
    <row r="1585" spans="3:4" ht="12.75">
      <c r="C1585" s="16"/>
      <c r="D1585" s="16"/>
    </row>
    <row r="1586" spans="3:4" ht="12.75">
      <c r="C1586" s="16"/>
      <c r="D1586" s="16"/>
    </row>
    <row r="1587" spans="3:4" ht="12.75">
      <c r="C1587" s="16"/>
      <c r="D1587" s="16"/>
    </row>
    <row r="1588" spans="3:4" ht="12.75">
      <c r="C1588" s="16"/>
      <c r="D1588" s="16"/>
    </row>
    <row r="1589" spans="3:4" ht="12.75">
      <c r="C1589" s="16"/>
      <c r="D1589" s="16"/>
    </row>
    <row r="1590" spans="3:4" ht="12.75">
      <c r="C1590" s="16"/>
      <c r="D1590" s="16"/>
    </row>
    <row r="1591" spans="3:4" ht="12.75">
      <c r="C1591" s="16"/>
      <c r="D1591" s="16"/>
    </row>
    <row r="1592" spans="3:4" ht="12.75">
      <c r="C1592" s="16"/>
      <c r="D1592" s="16"/>
    </row>
    <row r="1593" spans="3:4" ht="12.75">
      <c r="C1593" s="16"/>
      <c r="D1593" s="16"/>
    </row>
    <row r="1594" spans="3:4" ht="12.75">
      <c r="C1594" s="16"/>
      <c r="D1594" s="16"/>
    </row>
    <row r="1595" spans="3:4" ht="12.75">
      <c r="C1595" s="16"/>
      <c r="D1595" s="16"/>
    </row>
    <row r="1596" spans="3:4" ht="12.75">
      <c r="C1596" s="16"/>
      <c r="D1596" s="16"/>
    </row>
    <row r="1597" spans="3:4" ht="12.75">
      <c r="C1597" s="16"/>
      <c r="D1597" s="16"/>
    </row>
    <row r="1598" spans="3:4" ht="12.75">
      <c r="C1598" s="16"/>
      <c r="D1598" s="16"/>
    </row>
    <row r="1599" spans="3:4" ht="12.75">
      <c r="C1599" s="16"/>
      <c r="D1599" s="16"/>
    </row>
    <row r="1600" spans="3:4" ht="12.75">
      <c r="C1600" s="16"/>
      <c r="D1600" s="16"/>
    </row>
    <row r="1601" spans="3:4" ht="12.75">
      <c r="C1601" s="16"/>
      <c r="D1601" s="16"/>
    </row>
    <row r="1602" spans="3:4" ht="12.75">
      <c r="C1602" s="16"/>
      <c r="D1602" s="16"/>
    </row>
    <row r="1603" spans="3:4" ht="12.75">
      <c r="C1603" s="16"/>
      <c r="D1603" s="16"/>
    </row>
    <row r="1604" spans="3:4" ht="12.75">
      <c r="C1604" s="16"/>
      <c r="D1604" s="16"/>
    </row>
    <row r="1605" spans="3:4" ht="12.75">
      <c r="C1605" s="16"/>
      <c r="D1605" s="16"/>
    </row>
    <row r="1606" spans="3:4" ht="12.75">
      <c r="C1606" s="16"/>
      <c r="D1606" s="16"/>
    </row>
    <row r="1607" spans="3:4" ht="12.75">
      <c r="C1607" s="16"/>
      <c r="D1607" s="16"/>
    </row>
    <row r="1608" spans="3:4" ht="12.75">
      <c r="C1608" s="16"/>
      <c r="D1608" s="16"/>
    </row>
    <row r="1609" spans="3:4" ht="12.75">
      <c r="C1609" s="16"/>
      <c r="D1609" s="16"/>
    </row>
    <row r="1610" spans="3:4" ht="12.75">
      <c r="C1610" s="16"/>
      <c r="D1610" s="16"/>
    </row>
    <row r="1611" spans="3:4" ht="12.75">
      <c r="C1611" s="16"/>
      <c r="D1611" s="16"/>
    </row>
    <row r="1612" spans="3:4" ht="12.75">
      <c r="C1612" s="16"/>
      <c r="D1612" s="16"/>
    </row>
    <row r="1613" spans="3:4" ht="12.75">
      <c r="C1613" s="16"/>
      <c r="D1613" s="16"/>
    </row>
    <row r="1614" spans="3:4" ht="12.75">
      <c r="C1614" s="16"/>
      <c r="D1614" s="16"/>
    </row>
    <row r="1615" spans="3:4" ht="12.75">
      <c r="C1615" s="16"/>
      <c r="D1615" s="16"/>
    </row>
    <row r="1616" spans="3:4" ht="12.75">
      <c r="C1616" s="16"/>
      <c r="D1616" s="16"/>
    </row>
    <row r="1617" spans="3:4" ht="12.75">
      <c r="C1617" s="16"/>
      <c r="D1617" s="16"/>
    </row>
    <row r="1618" spans="3:4" ht="12.75">
      <c r="C1618" s="16"/>
      <c r="D1618" s="16"/>
    </row>
    <row r="1619" spans="3:4" ht="12.75">
      <c r="C1619" s="16"/>
      <c r="D1619" s="16"/>
    </row>
    <row r="1620" spans="3:4" ht="12.75">
      <c r="C1620" s="16"/>
      <c r="D1620" s="16"/>
    </row>
    <row r="1621" spans="3:4" ht="12.75">
      <c r="C1621" s="16"/>
      <c r="D1621" s="16"/>
    </row>
    <row r="1622" spans="3:4" ht="12.75">
      <c r="C1622" s="16"/>
      <c r="D1622" s="16"/>
    </row>
    <row r="1623" spans="3:4" ht="12.75">
      <c r="C1623" s="16"/>
      <c r="D1623" s="16"/>
    </row>
    <row r="1624" spans="3:4" ht="12.75">
      <c r="C1624" s="16"/>
      <c r="D1624" s="16"/>
    </row>
    <row r="1625" spans="3:4" ht="12.75">
      <c r="C1625" s="16"/>
      <c r="D1625" s="16"/>
    </row>
    <row r="1626" spans="3:4" ht="12.75">
      <c r="C1626" s="16"/>
      <c r="D1626" s="16"/>
    </row>
    <row r="1627" spans="3:4" ht="12.75">
      <c r="C1627" s="16"/>
      <c r="D1627" s="16"/>
    </row>
    <row r="1628" spans="3:4" ht="12.75">
      <c r="C1628" s="16"/>
      <c r="D1628" s="16"/>
    </row>
    <row r="1629" spans="3:4" ht="12.75">
      <c r="C1629" s="16"/>
      <c r="D1629" s="16"/>
    </row>
    <row r="1630" spans="3:4" ht="12.75">
      <c r="C1630" s="16"/>
      <c r="D1630" s="16"/>
    </row>
    <row r="1631" spans="3:4" ht="12.75">
      <c r="C1631" s="16"/>
      <c r="D1631" s="16"/>
    </row>
    <row r="1632" spans="3:4" ht="12.75">
      <c r="C1632" s="16"/>
      <c r="D1632" s="16"/>
    </row>
    <row r="1633" spans="3:4" ht="12.75">
      <c r="C1633" s="16"/>
      <c r="D1633" s="16"/>
    </row>
    <row r="1634" spans="3:4" ht="12.75">
      <c r="C1634" s="16"/>
      <c r="D1634" s="16"/>
    </row>
    <row r="1635" spans="3:4" ht="12.75">
      <c r="C1635" s="16"/>
      <c r="D1635" s="16"/>
    </row>
    <row r="1636" spans="3:4" ht="12.75">
      <c r="C1636" s="16"/>
      <c r="D1636" s="16"/>
    </row>
    <row r="1637" spans="3:4" ht="12.75">
      <c r="C1637" s="16"/>
      <c r="D1637" s="16"/>
    </row>
    <row r="1638" spans="3:4" ht="12.75">
      <c r="C1638" s="16"/>
      <c r="D1638" s="16"/>
    </row>
    <row r="1639" spans="3:4" ht="12.75">
      <c r="C1639" s="16"/>
      <c r="D1639" s="16"/>
    </row>
    <row r="1640" spans="3:4" ht="12.75">
      <c r="C1640" s="16"/>
      <c r="D1640" s="16"/>
    </row>
    <row r="1641" spans="3:4" ht="12.75">
      <c r="C1641" s="16"/>
      <c r="D1641" s="16"/>
    </row>
    <row r="1642" spans="3:4" ht="12.75">
      <c r="C1642" s="16"/>
      <c r="D1642" s="16"/>
    </row>
    <row r="1643" spans="3:4" ht="12.75">
      <c r="C1643" s="16"/>
      <c r="D1643" s="16"/>
    </row>
    <row r="1644" spans="3:4" ht="12.75">
      <c r="C1644" s="16"/>
      <c r="D1644" s="16"/>
    </row>
    <row r="1645" spans="3:4" ht="12.75">
      <c r="C1645" s="16"/>
      <c r="D1645" s="16"/>
    </row>
    <row r="1646" spans="3:4" ht="12.75">
      <c r="C1646" s="16"/>
      <c r="D1646" s="16"/>
    </row>
    <row r="1647" spans="3:4" ht="12.75">
      <c r="C1647" s="16"/>
      <c r="D1647" s="16"/>
    </row>
    <row r="1648" spans="3:4" ht="12.75">
      <c r="C1648" s="16"/>
      <c r="D1648" s="16"/>
    </row>
    <row r="1649" spans="3:4" ht="12.75">
      <c r="C1649" s="16"/>
      <c r="D1649" s="16"/>
    </row>
    <row r="1650" spans="3:4" ht="12.75">
      <c r="C1650" s="16"/>
      <c r="D1650" s="16"/>
    </row>
    <row r="1651" spans="3:4" ht="12.75">
      <c r="C1651" s="16"/>
      <c r="D1651" s="16"/>
    </row>
    <row r="1652" spans="3:4" ht="12.75">
      <c r="C1652" s="16"/>
      <c r="D1652" s="16"/>
    </row>
    <row r="1653" spans="3:4" ht="12.75">
      <c r="C1653" s="16"/>
      <c r="D1653" s="16"/>
    </row>
    <row r="1654" spans="3:4" ht="12.75">
      <c r="C1654" s="16"/>
      <c r="D1654" s="16"/>
    </row>
    <row r="1655" spans="3:4" ht="12.75">
      <c r="C1655" s="16"/>
      <c r="D1655" s="16"/>
    </row>
    <row r="1656" spans="3:4" ht="12.75">
      <c r="C1656" s="16"/>
      <c r="D1656" s="16"/>
    </row>
    <row r="1657" spans="3:4" ht="12.75">
      <c r="C1657" s="16"/>
      <c r="D1657" s="16"/>
    </row>
    <row r="1658" spans="3:4" ht="12.75">
      <c r="C1658" s="16"/>
      <c r="D1658" s="16"/>
    </row>
    <row r="1659" spans="3:4" ht="12.75">
      <c r="C1659" s="16"/>
      <c r="D1659" s="16"/>
    </row>
    <row r="1660" spans="3:4" ht="12.75">
      <c r="C1660" s="16"/>
      <c r="D1660" s="16"/>
    </row>
    <row r="1661" spans="3:4" ht="12.75">
      <c r="C1661" s="16"/>
      <c r="D1661" s="16"/>
    </row>
    <row r="1662" spans="3:4" ht="12.75">
      <c r="C1662" s="16"/>
      <c r="D1662" s="16"/>
    </row>
    <row r="1663" spans="3:4" ht="12.75">
      <c r="C1663" s="16"/>
      <c r="D1663" s="16"/>
    </row>
    <row r="1664" spans="3:4" ht="12.75">
      <c r="C1664" s="16"/>
      <c r="D1664" s="16"/>
    </row>
    <row r="1665" spans="3:4" ht="12.75">
      <c r="C1665" s="16"/>
      <c r="D1665" s="16"/>
    </row>
    <row r="1666" spans="3:4" ht="12.75">
      <c r="C1666" s="16"/>
      <c r="D1666" s="16"/>
    </row>
    <row r="1667" spans="3:4" ht="12.75">
      <c r="C1667" s="16"/>
      <c r="D1667" s="16"/>
    </row>
    <row r="1668" spans="3:4" ht="12.75">
      <c r="C1668" s="16"/>
      <c r="D1668" s="16"/>
    </row>
    <row r="1669" spans="3:4" ht="12.75">
      <c r="C1669" s="16"/>
      <c r="D1669" s="16"/>
    </row>
    <row r="1670" spans="3:4" ht="12.75">
      <c r="C1670" s="16"/>
      <c r="D1670" s="16"/>
    </row>
    <row r="1671" spans="3:4" ht="12.75">
      <c r="C1671" s="16"/>
      <c r="D1671" s="16"/>
    </row>
    <row r="1672" spans="3:4" ht="12.75">
      <c r="C1672" s="16"/>
      <c r="D1672" s="16"/>
    </row>
    <row r="1673" spans="3:4" ht="12.75">
      <c r="C1673" s="16"/>
      <c r="D1673" s="16"/>
    </row>
    <row r="1674" spans="3:4" ht="12.75">
      <c r="C1674" s="16"/>
      <c r="D1674" s="16"/>
    </row>
    <row r="1675" spans="3:4" ht="12.75">
      <c r="C1675" s="16"/>
      <c r="D1675" s="16"/>
    </row>
    <row r="1676" spans="3:4" ht="12.75">
      <c r="C1676" s="16"/>
      <c r="D1676" s="16"/>
    </row>
    <row r="1677" spans="3:4" ht="12.75">
      <c r="C1677" s="16"/>
      <c r="D1677" s="16"/>
    </row>
    <row r="1678" spans="3:4" ht="12.75">
      <c r="C1678" s="16"/>
      <c r="D1678" s="16"/>
    </row>
    <row r="1679" spans="3:4" ht="12.75">
      <c r="C1679" s="16"/>
      <c r="D1679" s="16"/>
    </row>
    <row r="1680" spans="3:4" ht="12.75">
      <c r="C1680" s="16"/>
      <c r="D1680" s="16"/>
    </row>
    <row r="1681" spans="3:4" ht="12.75">
      <c r="C1681" s="16"/>
      <c r="D1681" s="16"/>
    </row>
    <row r="1682" spans="3:4" ht="12.75">
      <c r="C1682" s="16"/>
      <c r="D1682" s="16"/>
    </row>
    <row r="1683" spans="3:4" ht="12.75">
      <c r="C1683" s="16"/>
      <c r="D1683" s="16"/>
    </row>
    <row r="1684" spans="3:4" ht="12.75">
      <c r="C1684" s="16"/>
      <c r="D1684" s="16"/>
    </row>
    <row r="1685" spans="3:4" ht="12.75">
      <c r="C1685" s="16"/>
      <c r="D1685" s="16"/>
    </row>
    <row r="1686" spans="3:4" ht="12.75">
      <c r="C1686" s="16"/>
      <c r="D1686" s="16"/>
    </row>
    <row r="1687" spans="3:4" ht="12.75">
      <c r="C1687" s="16"/>
      <c r="D1687" s="16"/>
    </row>
    <row r="1688" spans="3:4" ht="12.75">
      <c r="C1688" s="16"/>
      <c r="D1688" s="16"/>
    </row>
    <row r="1689" spans="3:4" ht="12.75">
      <c r="C1689" s="16"/>
      <c r="D1689" s="16"/>
    </row>
    <row r="1690" spans="3:4" ht="12.75">
      <c r="C1690" s="16"/>
      <c r="D1690" s="16"/>
    </row>
    <row r="1691" spans="3:4" ht="12.75">
      <c r="C1691" s="16"/>
      <c r="D1691" s="16"/>
    </row>
    <row r="1692" spans="3:4" ht="12.75">
      <c r="C1692" s="16"/>
      <c r="D1692" s="16"/>
    </row>
    <row r="1693" spans="3:4" ht="12.75">
      <c r="C1693" s="16"/>
      <c r="D1693" s="16"/>
    </row>
    <row r="1694" spans="3:4" ht="12.75">
      <c r="C1694" s="16"/>
      <c r="D1694" s="16"/>
    </row>
    <row r="1695" spans="3:4" ht="12.75">
      <c r="C1695" s="16"/>
      <c r="D1695" s="16"/>
    </row>
    <row r="1696" spans="3:4" ht="12.75">
      <c r="C1696" s="16"/>
      <c r="D1696" s="16"/>
    </row>
    <row r="1697" spans="3:4" ht="12.75">
      <c r="C1697" s="16"/>
      <c r="D1697" s="16"/>
    </row>
    <row r="1698" spans="3:4" ht="12.75">
      <c r="C1698" s="16"/>
      <c r="D1698" s="16"/>
    </row>
    <row r="1699" spans="3:4" ht="12.75">
      <c r="C1699" s="16"/>
      <c r="D1699" s="16"/>
    </row>
    <row r="1700" spans="3:4" ht="12.75">
      <c r="C1700" s="16"/>
      <c r="D1700" s="16"/>
    </row>
    <row r="1701" spans="3:4" ht="12.75">
      <c r="C1701" s="16"/>
      <c r="D1701" s="16"/>
    </row>
    <row r="1702" spans="3:4" ht="12.75">
      <c r="C1702" s="16"/>
      <c r="D1702" s="16"/>
    </row>
    <row r="1703" spans="3:4" ht="12.75">
      <c r="C1703" s="16"/>
      <c r="D1703" s="16"/>
    </row>
    <row r="1704" spans="3:4" ht="12.75">
      <c r="C1704" s="16"/>
      <c r="D1704" s="16"/>
    </row>
    <row r="1705" spans="3:4" ht="12.75">
      <c r="C1705" s="16"/>
      <c r="D1705" s="16"/>
    </row>
    <row r="1706" spans="3:4" ht="12.75">
      <c r="C1706" s="16"/>
      <c r="D1706" s="16"/>
    </row>
    <row r="1707" spans="3:4" ht="12.75">
      <c r="C1707" s="16"/>
      <c r="D1707" s="16"/>
    </row>
    <row r="1708" spans="3:4" ht="12.75">
      <c r="C1708" s="16"/>
      <c r="D1708" s="16"/>
    </row>
    <row r="1709" spans="3:4" ht="12.75">
      <c r="C1709" s="16"/>
      <c r="D1709" s="16"/>
    </row>
    <row r="1710" spans="3:4" ht="12.75">
      <c r="C1710" s="16"/>
      <c r="D1710" s="16"/>
    </row>
    <row r="1711" spans="3:4" ht="12.75">
      <c r="C1711" s="16"/>
      <c r="D1711" s="16"/>
    </row>
    <row r="1712" spans="3:4" ht="12.75">
      <c r="C1712" s="16"/>
      <c r="D1712" s="16"/>
    </row>
    <row r="1713" spans="3:4" ht="12.75">
      <c r="C1713" s="16"/>
      <c r="D1713" s="16"/>
    </row>
    <row r="1714" spans="3:4" ht="12.75">
      <c r="C1714" s="16"/>
      <c r="D1714" s="16"/>
    </row>
    <row r="1715" spans="3:4" ht="12.75">
      <c r="C1715" s="16"/>
      <c r="D1715" s="16"/>
    </row>
    <row r="1716" spans="3:4" ht="12.75">
      <c r="C1716" s="16"/>
      <c r="D1716" s="16"/>
    </row>
    <row r="1717" spans="3:4" ht="12.75">
      <c r="C1717" s="16"/>
      <c r="D1717" s="16"/>
    </row>
    <row r="1718" spans="3:4" ht="12.75">
      <c r="C1718" s="16"/>
      <c r="D1718" s="16"/>
    </row>
    <row r="1719" spans="3:4" ht="12.75">
      <c r="C1719" s="16"/>
      <c r="D1719" s="16"/>
    </row>
    <row r="1720" spans="3:4" ht="12.75">
      <c r="C1720" s="16"/>
      <c r="D1720" s="16"/>
    </row>
    <row r="1721" spans="3:4" ht="12.75">
      <c r="C1721" s="16"/>
      <c r="D1721" s="16"/>
    </row>
    <row r="1722" spans="3:4" ht="12.75">
      <c r="C1722" s="16"/>
      <c r="D1722" s="16"/>
    </row>
    <row r="1723" spans="3:4" ht="12.75">
      <c r="C1723" s="16"/>
      <c r="D1723" s="16"/>
    </row>
    <row r="1724" spans="3:4" ht="12.75">
      <c r="C1724" s="16"/>
      <c r="D1724" s="16"/>
    </row>
    <row r="1725" spans="3:4" ht="12.75">
      <c r="C1725" s="16"/>
      <c r="D1725" s="16"/>
    </row>
    <row r="1726" spans="3:4" ht="12.75">
      <c r="C1726" s="16"/>
      <c r="D1726" s="16"/>
    </row>
    <row r="1727" spans="3:4" ht="12.75">
      <c r="C1727" s="16"/>
      <c r="D1727" s="16"/>
    </row>
    <row r="1728" spans="3:4" ht="12.75">
      <c r="C1728" s="16"/>
      <c r="D1728" s="16"/>
    </row>
    <row r="1729" spans="3:4" ht="12.75">
      <c r="C1729" s="16"/>
      <c r="D1729" s="16"/>
    </row>
    <row r="1730" spans="3:4" ht="12.75">
      <c r="C1730" s="16"/>
      <c r="D1730" s="16"/>
    </row>
    <row r="1731" spans="3:4" ht="12.75">
      <c r="C1731" s="16"/>
      <c r="D1731" s="16"/>
    </row>
    <row r="1732" spans="3:4" ht="12.75">
      <c r="C1732" s="16"/>
      <c r="D1732" s="16"/>
    </row>
    <row r="1733" spans="3:4" ht="12.75">
      <c r="C1733" s="16"/>
      <c r="D1733" s="16"/>
    </row>
    <row r="1734" spans="3:4" ht="12.75">
      <c r="C1734" s="16"/>
      <c r="D1734" s="16"/>
    </row>
    <row r="1735" spans="3:4" ht="12.75">
      <c r="C1735" s="16"/>
      <c r="D1735" s="16"/>
    </row>
    <row r="1736" spans="3:4" ht="12.75">
      <c r="C1736" s="16"/>
      <c r="D1736" s="16"/>
    </row>
    <row r="1737" spans="3:4" ht="12.75">
      <c r="C1737" s="16"/>
      <c r="D1737" s="16"/>
    </row>
    <row r="1738" spans="3:4" ht="12.75">
      <c r="C1738" s="16"/>
      <c r="D1738" s="16"/>
    </row>
    <row r="1739" spans="3:4" ht="12.75">
      <c r="C1739" s="16"/>
      <c r="D1739" s="16"/>
    </row>
    <row r="1740" spans="3:4" ht="12.75">
      <c r="C1740" s="16"/>
      <c r="D1740" s="16"/>
    </row>
    <row r="1741" spans="3:4" ht="12.75">
      <c r="C1741" s="16"/>
      <c r="D1741" s="16"/>
    </row>
    <row r="1742" spans="3:4" ht="12.75">
      <c r="C1742" s="16"/>
      <c r="D1742" s="16"/>
    </row>
    <row r="1743" spans="3:4" ht="12.75">
      <c r="C1743" s="16"/>
      <c r="D1743" s="16"/>
    </row>
    <row r="1744" spans="3:4" ht="12.75">
      <c r="C1744" s="16"/>
      <c r="D1744" s="16"/>
    </row>
    <row r="1745" spans="3:4" ht="12.75">
      <c r="C1745" s="16"/>
      <c r="D1745" s="16"/>
    </row>
    <row r="1746" spans="3:4" ht="12.75">
      <c r="C1746" s="16"/>
      <c r="D1746" s="16"/>
    </row>
    <row r="1747" spans="3:4" ht="12.75">
      <c r="C1747" s="16"/>
      <c r="D1747" s="16"/>
    </row>
    <row r="1748" spans="3:4" ht="12.75">
      <c r="C1748" s="16"/>
      <c r="D1748" s="16"/>
    </row>
    <row r="1749" spans="3:4" ht="12.75">
      <c r="C1749" s="16"/>
      <c r="D1749" s="16"/>
    </row>
    <row r="1750" spans="3:4" ht="12.75">
      <c r="C1750" s="16"/>
      <c r="D1750" s="16"/>
    </row>
    <row r="1751" spans="3:4" ht="12.75">
      <c r="C1751" s="16"/>
      <c r="D1751" s="16"/>
    </row>
    <row r="1752" spans="3:4" ht="12.75">
      <c r="C1752" s="16"/>
      <c r="D1752" s="16"/>
    </row>
    <row r="1753" spans="3:4" ht="12.75">
      <c r="C1753" s="16"/>
      <c r="D1753" s="16"/>
    </row>
    <row r="1754" spans="3:4" ht="12.75">
      <c r="C1754" s="16"/>
      <c r="D1754" s="16"/>
    </row>
    <row r="1755" spans="3:4" ht="12.75">
      <c r="C1755" s="16"/>
      <c r="D1755" s="16"/>
    </row>
    <row r="1756" spans="3:4" ht="12.75">
      <c r="C1756" s="16"/>
      <c r="D1756" s="16"/>
    </row>
    <row r="1757" spans="3:4" ht="12.75">
      <c r="C1757" s="16"/>
      <c r="D1757" s="16"/>
    </row>
    <row r="1758" spans="3:4" ht="12.75">
      <c r="C1758" s="16"/>
      <c r="D1758" s="16"/>
    </row>
    <row r="1759" spans="3:4" ht="12.75">
      <c r="C1759" s="16"/>
      <c r="D1759" s="16"/>
    </row>
    <row r="1760" spans="3:4" ht="12.75">
      <c r="C1760" s="16"/>
      <c r="D1760" s="16"/>
    </row>
    <row r="1761" spans="3:4" ht="12.75">
      <c r="C1761" s="16"/>
      <c r="D1761" s="16"/>
    </row>
    <row r="1762" spans="3:4" ht="12.75">
      <c r="C1762" s="16"/>
      <c r="D1762" s="16"/>
    </row>
    <row r="1763" spans="3:4" ht="12.75">
      <c r="C1763" s="16"/>
      <c r="D1763" s="16"/>
    </row>
    <row r="1764" spans="3:4" ht="12.75">
      <c r="C1764" s="16"/>
      <c r="D1764" s="16"/>
    </row>
    <row r="1765" spans="3:4" ht="12.75">
      <c r="C1765" s="16"/>
      <c r="D1765" s="16"/>
    </row>
    <row r="1766" spans="3:4" ht="12.75">
      <c r="C1766" s="16"/>
      <c r="D1766" s="16"/>
    </row>
    <row r="1767" spans="3:4" ht="12.75">
      <c r="C1767" s="16"/>
      <c r="D1767" s="16"/>
    </row>
    <row r="1768" spans="3:4" ht="12.75">
      <c r="C1768" s="16"/>
      <c r="D1768" s="16"/>
    </row>
    <row r="1769" spans="3:4" ht="12.75">
      <c r="C1769" s="16"/>
      <c r="D1769" s="16"/>
    </row>
    <row r="1770" spans="3:4" ht="12.75">
      <c r="C1770" s="16"/>
      <c r="D1770" s="16"/>
    </row>
    <row r="1771" spans="3:4" ht="12.75">
      <c r="C1771" s="16"/>
      <c r="D1771" s="16"/>
    </row>
    <row r="1772" spans="3:4" ht="12.75">
      <c r="C1772" s="16"/>
      <c r="D1772" s="16"/>
    </row>
    <row r="1773" spans="3:4" ht="12.75">
      <c r="C1773" s="16"/>
      <c r="D1773" s="16"/>
    </row>
    <row r="1774" spans="3:4" ht="12.75">
      <c r="C1774" s="16"/>
      <c r="D1774" s="16"/>
    </row>
    <row r="1775" spans="3:4" ht="12.75">
      <c r="C1775" s="16"/>
      <c r="D1775" s="16"/>
    </row>
    <row r="1776" spans="3:4" ht="12.75">
      <c r="C1776" s="16"/>
      <c r="D1776" s="16"/>
    </row>
    <row r="1777" spans="3:4" ht="12.75">
      <c r="C1777" s="16"/>
      <c r="D1777" s="16"/>
    </row>
    <row r="1778" spans="3:4" ht="12.75">
      <c r="C1778" s="16"/>
      <c r="D1778" s="16"/>
    </row>
    <row r="1779" spans="3:4" ht="12.75">
      <c r="C1779" s="16"/>
      <c r="D1779" s="16"/>
    </row>
    <row r="1780" spans="3:4" ht="12.75">
      <c r="C1780" s="16"/>
      <c r="D1780" s="16"/>
    </row>
    <row r="1781" spans="3:4" ht="12.75">
      <c r="C1781" s="16"/>
      <c r="D1781" s="16"/>
    </row>
    <row r="1782" spans="3:4" ht="12.75">
      <c r="C1782" s="16"/>
      <c r="D1782" s="16"/>
    </row>
    <row r="1783" spans="3:4" ht="12.75">
      <c r="C1783" s="16"/>
      <c r="D1783" s="16"/>
    </row>
    <row r="1784" spans="3:4" ht="12.75">
      <c r="C1784" s="16"/>
      <c r="D1784" s="16"/>
    </row>
    <row r="1785" spans="3:4" ht="12.75">
      <c r="C1785" s="16"/>
      <c r="D1785" s="16"/>
    </row>
    <row r="1786" spans="3:4" ht="12.75">
      <c r="C1786" s="16"/>
      <c r="D1786" s="16"/>
    </row>
    <row r="1787" spans="3:4" ht="12.75">
      <c r="C1787" s="16"/>
      <c r="D1787" s="16"/>
    </row>
    <row r="1788" spans="3:4" ht="12.75">
      <c r="C1788" s="16"/>
      <c r="D1788" s="16"/>
    </row>
    <row r="1789" spans="3:4" ht="12.75">
      <c r="C1789" s="16"/>
      <c r="D1789" s="16"/>
    </row>
    <row r="1790" spans="3:4" ht="12.75">
      <c r="C1790" s="16"/>
      <c r="D1790" s="16"/>
    </row>
    <row r="1791" spans="3:4" ht="12.75">
      <c r="C1791" s="16"/>
      <c r="D1791" s="16"/>
    </row>
    <row r="1792" spans="3:4" ht="12.75">
      <c r="C1792" s="16"/>
      <c r="D1792" s="16"/>
    </row>
    <row r="1793" spans="3:4" ht="12.75">
      <c r="C1793" s="16"/>
      <c r="D1793" s="16"/>
    </row>
    <row r="1794" spans="3:4" ht="12.75">
      <c r="C1794" s="16"/>
      <c r="D1794" s="16"/>
    </row>
    <row r="1795" spans="3:4" ht="12.75">
      <c r="C1795" s="16"/>
      <c r="D1795" s="16"/>
    </row>
    <row r="1796" spans="3:4" ht="12.75">
      <c r="C1796" s="16"/>
      <c r="D1796" s="16"/>
    </row>
    <row r="1797" spans="3:4" ht="12.75">
      <c r="C1797" s="16"/>
      <c r="D1797" s="16"/>
    </row>
    <row r="1798" spans="3:4" ht="12.75">
      <c r="C1798" s="16"/>
      <c r="D1798" s="16"/>
    </row>
    <row r="1799" spans="3:4" ht="12.75">
      <c r="C1799" s="16"/>
      <c r="D1799" s="16"/>
    </row>
    <row r="1800" spans="3:4" ht="12.75">
      <c r="C1800" s="16"/>
      <c r="D1800" s="16"/>
    </row>
    <row r="1801" spans="3:4" ht="12.75">
      <c r="C1801" s="16"/>
      <c r="D1801" s="16"/>
    </row>
    <row r="1802" spans="3:4" ht="12.75">
      <c r="C1802" s="16"/>
      <c r="D1802" s="16"/>
    </row>
    <row r="1803" spans="3:4" ht="12.75">
      <c r="C1803" s="16"/>
      <c r="D1803" s="16"/>
    </row>
    <row r="1804" spans="3:4" ht="12.75">
      <c r="C1804" s="16"/>
      <c r="D1804" s="16"/>
    </row>
    <row r="1805" spans="3:4" ht="12.75">
      <c r="C1805" s="16"/>
      <c r="D1805" s="16"/>
    </row>
    <row r="1806" spans="3:4" ht="12.75">
      <c r="C1806" s="16"/>
      <c r="D1806" s="16"/>
    </row>
    <row r="1807" spans="3:4" ht="12.75">
      <c r="C1807" s="16"/>
      <c r="D1807" s="16"/>
    </row>
    <row r="1808" spans="3:4" ht="12.75">
      <c r="C1808" s="16"/>
      <c r="D1808" s="16"/>
    </row>
    <row r="1809" spans="3:4" ht="12.75">
      <c r="C1809" s="16"/>
      <c r="D1809" s="16"/>
    </row>
    <row r="1810" spans="3:4" ht="12.75">
      <c r="C1810" s="16"/>
      <c r="D1810" s="16"/>
    </row>
    <row r="1811" spans="3:4" ht="12.75">
      <c r="C1811" s="16"/>
      <c r="D1811" s="16"/>
    </row>
    <row r="1812" spans="3:4" ht="12.75">
      <c r="C1812" s="16"/>
      <c r="D1812" s="16"/>
    </row>
    <row r="1813" spans="3:4" ht="12.75">
      <c r="C1813" s="16"/>
      <c r="D1813" s="16"/>
    </row>
    <row r="1814" spans="3:4" ht="12.75">
      <c r="C1814" s="16"/>
      <c r="D1814" s="16"/>
    </row>
    <row r="1815" spans="3:4" ht="12.75">
      <c r="C1815" s="16"/>
      <c r="D1815" s="16"/>
    </row>
    <row r="1816" spans="3:4" ht="12.75">
      <c r="C1816" s="16"/>
      <c r="D1816" s="16"/>
    </row>
    <row r="1817" spans="3:4" ht="12.75">
      <c r="C1817" s="16"/>
      <c r="D1817" s="16"/>
    </row>
    <row r="1818" spans="3:4" ht="12.75">
      <c r="C1818" s="16"/>
      <c r="D1818" s="16"/>
    </row>
    <row r="1819" spans="3:4" ht="12.75">
      <c r="C1819" s="16"/>
      <c r="D1819" s="16"/>
    </row>
    <row r="1820" spans="3:4" ht="12.75">
      <c r="C1820" s="16"/>
      <c r="D1820" s="16"/>
    </row>
    <row r="1821" spans="3:4" ht="12.75">
      <c r="C1821" s="16"/>
      <c r="D1821" s="16"/>
    </row>
    <row r="1822" spans="3:4" ht="12.75">
      <c r="C1822" s="16"/>
      <c r="D1822" s="16"/>
    </row>
    <row r="1823" spans="3:4" ht="12.75">
      <c r="C1823" s="16"/>
      <c r="D1823" s="16"/>
    </row>
    <row r="1824" spans="3:4" ht="12.75">
      <c r="C1824" s="16"/>
      <c r="D1824" s="16"/>
    </row>
    <row r="1825" spans="3:4" ht="12.75">
      <c r="C1825" s="16"/>
      <c r="D1825" s="16"/>
    </row>
    <row r="1826" spans="3:4" ht="12.75">
      <c r="C1826" s="16"/>
      <c r="D1826" s="16"/>
    </row>
    <row r="1827" spans="3:4" ht="12.75">
      <c r="C1827" s="16"/>
      <c r="D1827" s="16"/>
    </row>
    <row r="1828" spans="3:4" ht="12.75">
      <c r="C1828" s="16"/>
      <c r="D1828" s="16"/>
    </row>
    <row r="1829" spans="3:4" ht="12.75">
      <c r="C1829" s="16"/>
      <c r="D1829" s="16"/>
    </row>
    <row r="1830" spans="3:4" ht="12.75">
      <c r="C1830" s="16"/>
      <c r="D1830" s="16"/>
    </row>
    <row r="1831" spans="3:4" ht="12.75">
      <c r="C1831" s="16"/>
      <c r="D1831" s="16"/>
    </row>
    <row r="1832" spans="3:4" ht="12.75">
      <c r="C1832" s="16"/>
      <c r="D1832" s="16"/>
    </row>
    <row r="1833" spans="3:4" ht="12.75">
      <c r="C1833" s="16"/>
      <c r="D1833" s="16"/>
    </row>
    <row r="1834" spans="3:4" ht="12.75">
      <c r="C1834" s="16"/>
      <c r="D1834" s="16"/>
    </row>
    <row r="1835" spans="3:4" ht="12.75">
      <c r="C1835" s="16"/>
      <c r="D1835" s="16"/>
    </row>
    <row r="1836" spans="3:4" ht="12.75">
      <c r="C1836" s="16"/>
      <c r="D1836" s="16"/>
    </row>
    <row r="1837" spans="3:4" ht="12.75">
      <c r="C1837" s="16"/>
      <c r="D1837" s="16"/>
    </row>
    <row r="1838" spans="3:4" ht="12.75">
      <c r="C1838" s="16"/>
      <c r="D1838" s="16"/>
    </row>
    <row r="1839" spans="3:4" ht="12.75">
      <c r="C1839" s="16"/>
      <c r="D1839" s="16"/>
    </row>
    <row r="1840" spans="3:4" ht="12.75">
      <c r="C1840" s="16"/>
      <c r="D1840" s="16"/>
    </row>
    <row r="1841" spans="3:4" ht="12.75">
      <c r="C1841" s="16"/>
      <c r="D1841" s="16"/>
    </row>
    <row r="1842" spans="3:4" ht="12.75">
      <c r="C1842" s="16"/>
      <c r="D1842" s="16"/>
    </row>
    <row r="1843" spans="3:4" ht="12.75">
      <c r="C1843" s="16"/>
      <c r="D1843" s="16"/>
    </row>
    <row r="1844" spans="3:4" ht="12.75">
      <c r="C1844" s="16"/>
      <c r="D1844" s="16"/>
    </row>
    <row r="1845" spans="3:4" ht="12.75">
      <c r="C1845" s="16"/>
      <c r="D1845" s="16"/>
    </row>
    <row r="1846" spans="3:4" ht="12.75">
      <c r="C1846" s="16"/>
      <c r="D1846" s="16"/>
    </row>
    <row r="1847" spans="3:4" ht="12.75">
      <c r="C1847" s="16"/>
      <c r="D1847" s="16"/>
    </row>
    <row r="1848" spans="3:4" ht="12.75">
      <c r="C1848" s="16"/>
      <c r="D1848" s="16"/>
    </row>
    <row r="1849" spans="3:4" ht="12.75">
      <c r="C1849" s="16"/>
      <c r="D1849" s="16"/>
    </row>
    <row r="1850" spans="3:4" ht="12.75">
      <c r="C1850" s="16"/>
      <c r="D1850" s="16"/>
    </row>
    <row r="1851" spans="3:4" ht="12.75">
      <c r="C1851" s="16"/>
      <c r="D1851" s="16"/>
    </row>
    <row r="1852" spans="3:4" ht="12.75">
      <c r="C1852" s="16"/>
      <c r="D1852" s="16"/>
    </row>
    <row r="1853" spans="3:4" ht="12.75">
      <c r="C1853" s="16"/>
      <c r="D1853" s="16"/>
    </row>
    <row r="1854" spans="3:4" ht="12.75">
      <c r="C1854" s="16"/>
      <c r="D1854" s="16"/>
    </row>
    <row r="1855" spans="3:4" ht="12.75">
      <c r="C1855" s="16"/>
      <c r="D1855" s="16"/>
    </row>
    <row r="1856" spans="3:4" ht="12.75">
      <c r="C1856" s="16"/>
      <c r="D1856" s="16"/>
    </row>
    <row r="1857" spans="3:4" ht="12.75">
      <c r="C1857" s="16"/>
      <c r="D1857" s="16"/>
    </row>
    <row r="1858" spans="3:4" ht="12.75">
      <c r="C1858" s="16"/>
      <c r="D1858" s="16"/>
    </row>
    <row r="1859" spans="3:4" ht="12.75">
      <c r="C1859" s="16"/>
      <c r="D1859" s="16"/>
    </row>
    <row r="1860" spans="3:4" ht="12.75">
      <c r="C1860" s="16"/>
      <c r="D1860" s="16"/>
    </row>
    <row r="1861" spans="3:4" ht="12.75">
      <c r="C1861" s="16"/>
      <c r="D1861" s="16"/>
    </row>
    <row r="1862" spans="3:4" ht="12.75">
      <c r="C1862" s="16"/>
      <c r="D1862" s="16"/>
    </row>
    <row r="1863" spans="3:4" ht="12.75">
      <c r="C1863" s="16"/>
      <c r="D1863" s="16"/>
    </row>
    <row r="1864" spans="3:4" ht="12.75">
      <c r="C1864" s="16"/>
      <c r="D1864" s="16"/>
    </row>
    <row r="1865" spans="3:4" ht="12.75">
      <c r="C1865" s="16"/>
      <c r="D1865" s="16"/>
    </row>
    <row r="1866" spans="3:4" ht="12.75">
      <c r="C1866" s="16"/>
      <c r="D1866" s="16"/>
    </row>
    <row r="1867" spans="3:4" ht="12.75">
      <c r="C1867" s="16"/>
      <c r="D1867" s="16"/>
    </row>
    <row r="1868" spans="3:4" ht="12.75">
      <c r="C1868" s="16"/>
      <c r="D1868" s="16"/>
    </row>
    <row r="1869" spans="3:4" ht="12.75">
      <c r="C1869" s="16"/>
      <c r="D1869" s="16"/>
    </row>
    <row r="1870" spans="3:4" ht="12.75">
      <c r="C1870" s="16"/>
      <c r="D1870" s="16"/>
    </row>
    <row r="1871" spans="3:4" ht="12.75">
      <c r="C1871" s="16"/>
      <c r="D1871" s="16"/>
    </row>
    <row r="1872" spans="3:4" ht="12.75">
      <c r="C1872" s="16"/>
      <c r="D1872" s="16"/>
    </row>
    <row r="1873" spans="3:4" ht="12.75">
      <c r="C1873" s="16"/>
      <c r="D1873" s="16"/>
    </row>
    <row r="1874" spans="3:4" ht="12.75">
      <c r="C1874" s="16"/>
      <c r="D1874" s="16"/>
    </row>
    <row r="1875" spans="3:4" ht="12.75">
      <c r="C1875" s="16"/>
      <c r="D1875" s="16"/>
    </row>
    <row r="1876" spans="3:4" ht="12.75">
      <c r="C1876" s="16"/>
      <c r="D1876" s="16"/>
    </row>
    <row r="1877" spans="3:4" ht="12.75">
      <c r="C1877" s="16"/>
      <c r="D1877" s="16"/>
    </row>
    <row r="1878" spans="3:4" ht="12.75">
      <c r="C1878" s="16"/>
      <c r="D1878" s="16"/>
    </row>
    <row r="1879" spans="3:4" ht="12.75">
      <c r="C1879" s="16"/>
      <c r="D1879" s="16"/>
    </row>
    <row r="1880" spans="3:4" ht="12.75">
      <c r="C1880" s="16"/>
      <c r="D1880" s="16"/>
    </row>
    <row r="1881" spans="3:4" ht="12.75">
      <c r="C1881" s="16"/>
      <c r="D1881" s="16"/>
    </row>
    <row r="1882" spans="3:4" ht="12.75">
      <c r="C1882" s="16"/>
      <c r="D1882" s="16"/>
    </row>
    <row r="1883" spans="3:4" ht="12.75">
      <c r="C1883" s="16"/>
      <c r="D1883" s="16"/>
    </row>
    <row r="1884" spans="3:4" ht="12.75">
      <c r="C1884" s="16"/>
      <c r="D1884" s="16"/>
    </row>
    <row r="1885" spans="3:4" ht="12.75">
      <c r="C1885" s="16"/>
      <c r="D1885" s="16"/>
    </row>
    <row r="1886" spans="3:4" ht="12.75">
      <c r="C1886" s="16"/>
      <c r="D1886" s="16"/>
    </row>
    <row r="1887" spans="3:4" ht="12.75">
      <c r="C1887" s="16"/>
      <c r="D1887" s="16"/>
    </row>
    <row r="1888" spans="3:4" ht="12.75">
      <c r="C1888" s="16"/>
      <c r="D1888" s="16"/>
    </row>
    <row r="1889" spans="3:4" ht="12.75">
      <c r="C1889" s="16"/>
      <c r="D1889" s="16"/>
    </row>
    <row r="1890" spans="3:4" ht="12.75">
      <c r="C1890" s="16"/>
      <c r="D1890" s="16"/>
    </row>
    <row r="1891" spans="3:4" ht="12.75">
      <c r="C1891" s="16"/>
      <c r="D1891" s="16"/>
    </row>
    <row r="1892" spans="3:4" ht="12.75">
      <c r="C1892" s="16"/>
      <c r="D1892" s="16"/>
    </row>
    <row r="1893" spans="3:4" ht="12.75">
      <c r="C1893" s="16"/>
      <c r="D1893" s="16"/>
    </row>
    <row r="1894" spans="3:4" ht="12.75">
      <c r="C1894" s="16"/>
      <c r="D1894" s="16"/>
    </row>
    <row r="1895" spans="3:4" ht="12.75">
      <c r="C1895" s="16"/>
      <c r="D1895" s="16"/>
    </row>
    <row r="1896" spans="3:4" ht="12.75">
      <c r="C1896" s="16"/>
      <c r="D1896" s="16"/>
    </row>
    <row r="1897" spans="3:4" ht="12.75">
      <c r="C1897" s="16"/>
      <c r="D1897" s="16"/>
    </row>
    <row r="1898" spans="3:4" ht="12.75">
      <c r="C1898" s="16"/>
      <c r="D1898" s="16"/>
    </row>
    <row r="1899" spans="3:4" ht="12.75">
      <c r="C1899" s="16"/>
      <c r="D1899" s="16"/>
    </row>
    <row r="1900" spans="3:4" ht="12.75">
      <c r="C1900" s="16"/>
      <c r="D1900" s="16"/>
    </row>
    <row r="1901" spans="3:4" ht="12.75">
      <c r="C1901" s="16"/>
      <c r="D1901" s="16"/>
    </row>
    <row r="1902" spans="3:4" ht="12.75">
      <c r="C1902" s="16"/>
      <c r="D1902" s="16"/>
    </row>
    <row r="1903" spans="3:4" ht="12.75">
      <c r="C1903" s="16"/>
      <c r="D1903" s="16"/>
    </row>
    <row r="1904" spans="3:4" ht="12.75">
      <c r="C1904" s="16"/>
      <c r="D1904" s="16"/>
    </row>
    <row r="1905" spans="3:4" ht="12.75">
      <c r="C1905" s="16"/>
      <c r="D1905" s="16"/>
    </row>
    <row r="1906" spans="3:4" ht="12.75">
      <c r="C1906" s="16"/>
      <c r="D1906" s="16"/>
    </row>
    <row r="1907" spans="3:4" ht="12.75">
      <c r="C1907" s="16"/>
      <c r="D1907" s="16"/>
    </row>
    <row r="1908" spans="3:4" ht="12.75">
      <c r="C1908" s="16"/>
      <c r="D1908" s="16"/>
    </row>
    <row r="1909" spans="3:4" ht="12.75">
      <c r="C1909" s="16"/>
      <c r="D1909" s="16"/>
    </row>
    <row r="1910" spans="3:4" ht="12.75">
      <c r="C1910" s="16"/>
      <c r="D1910" s="16"/>
    </row>
    <row r="1911" spans="3:4" ht="12.75">
      <c r="C1911" s="16"/>
      <c r="D1911" s="16"/>
    </row>
    <row r="1912" spans="3:4" ht="12.75">
      <c r="C1912" s="16"/>
      <c r="D1912" s="16"/>
    </row>
    <row r="1913" spans="3:4" ht="12.75">
      <c r="C1913" s="16"/>
      <c r="D1913" s="16"/>
    </row>
    <row r="1914" spans="3:4" ht="12.75">
      <c r="C1914" s="16"/>
      <c r="D1914" s="16"/>
    </row>
    <row r="1915" spans="3:4" ht="12.75">
      <c r="C1915" s="16"/>
      <c r="D1915" s="16"/>
    </row>
    <row r="1916" spans="3:4" ht="12.75">
      <c r="C1916" s="16"/>
      <c r="D1916" s="16"/>
    </row>
    <row r="1917" spans="3:4" ht="12.75">
      <c r="C1917" s="16"/>
      <c r="D1917" s="16"/>
    </row>
    <row r="1918" spans="3:4" ht="12.75">
      <c r="C1918" s="16"/>
      <c r="D1918" s="16"/>
    </row>
    <row r="1919" spans="3:4" ht="12.75">
      <c r="C1919" s="16"/>
      <c r="D1919" s="16"/>
    </row>
    <row r="1920" spans="3:4" ht="12.75">
      <c r="C1920" s="16"/>
      <c r="D1920" s="16"/>
    </row>
    <row r="1921" spans="3:4" ht="12.75">
      <c r="C1921" s="16"/>
      <c r="D1921" s="16"/>
    </row>
    <row r="1922" spans="3:4" ht="12.75">
      <c r="C1922" s="16"/>
      <c r="D1922" s="16"/>
    </row>
    <row r="1923" spans="3:4" ht="12.75">
      <c r="C1923" s="16"/>
      <c r="D1923" s="16"/>
    </row>
    <row r="1924" spans="3:4" ht="12.75">
      <c r="C1924" s="16"/>
      <c r="D1924" s="16"/>
    </row>
    <row r="1925" spans="3:4" ht="12.75">
      <c r="C1925" s="16"/>
      <c r="D1925" s="16"/>
    </row>
    <row r="1926" spans="3:4" ht="12.75">
      <c r="C1926" s="16"/>
      <c r="D1926" s="16"/>
    </row>
    <row r="1927" spans="3:4" ht="12.75">
      <c r="C1927" s="16"/>
      <c r="D1927" s="16"/>
    </row>
    <row r="1928" spans="3:4" ht="12.75">
      <c r="C1928" s="16"/>
      <c r="D1928" s="16"/>
    </row>
    <row r="1929" spans="3:4" ht="12.75">
      <c r="C1929" s="16"/>
      <c r="D1929" s="16"/>
    </row>
    <row r="1930" spans="3:4" ht="12.75">
      <c r="C1930" s="16"/>
      <c r="D1930" s="16"/>
    </row>
    <row r="1931" spans="3:4" ht="12.75">
      <c r="C1931" s="16"/>
      <c r="D1931" s="16"/>
    </row>
    <row r="1932" spans="3:4" ht="12.75">
      <c r="C1932" s="16"/>
      <c r="D1932" s="16"/>
    </row>
    <row r="1933" spans="3:4" ht="12.75">
      <c r="C1933" s="16"/>
      <c r="D1933" s="16"/>
    </row>
    <row r="1934" spans="3:4" ht="12.75">
      <c r="C1934" s="16"/>
      <c r="D1934" s="16"/>
    </row>
    <row r="1935" spans="3:4" ht="12.75">
      <c r="C1935" s="16"/>
      <c r="D1935" s="16"/>
    </row>
    <row r="1936" spans="3:4" ht="12.75">
      <c r="C1936" s="16"/>
      <c r="D1936" s="16"/>
    </row>
    <row r="1937" spans="3:4" ht="12.75">
      <c r="C1937" s="16"/>
      <c r="D1937" s="16"/>
    </row>
    <row r="1938" spans="3:4" ht="12.75">
      <c r="C1938" s="16"/>
      <c r="D1938" s="16"/>
    </row>
    <row r="1939" spans="3:4" ht="12.75">
      <c r="C1939" s="16"/>
      <c r="D1939" s="16"/>
    </row>
    <row r="1940" spans="3:4" ht="12.75">
      <c r="C1940" s="16"/>
      <c r="D1940" s="16"/>
    </row>
    <row r="1941" spans="3:4" ht="12.75">
      <c r="C1941" s="16"/>
      <c r="D1941" s="16"/>
    </row>
    <row r="1942" spans="3:4" ht="12.75">
      <c r="C1942" s="16"/>
      <c r="D1942" s="16"/>
    </row>
    <row r="1943" spans="3:4" ht="12.75">
      <c r="C1943" s="16"/>
      <c r="D1943" s="16"/>
    </row>
    <row r="1944" spans="3:4" ht="12.75">
      <c r="C1944" s="16"/>
      <c r="D1944" s="16"/>
    </row>
    <row r="1945" spans="3:4" ht="12.75">
      <c r="C1945" s="16"/>
      <c r="D1945" s="16"/>
    </row>
    <row r="1946" spans="3:4" ht="12.75">
      <c r="C1946" s="16"/>
      <c r="D1946" s="16"/>
    </row>
    <row r="1947" spans="3:4" ht="12.75">
      <c r="C1947" s="16"/>
      <c r="D1947" s="16"/>
    </row>
    <row r="1948" spans="3:4" ht="12.75">
      <c r="C1948" s="16"/>
      <c r="D1948" s="16"/>
    </row>
    <row r="1949" spans="3:4" ht="12.75">
      <c r="C1949" s="16"/>
      <c r="D1949" s="16"/>
    </row>
    <row r="1950" spans="3:4" ht="12.75">
      <c r="C1950" s="16"/>
      <c r="D1950" s="16"/>
    </row>
    <row r="1951" spans="3:4" ht="12.75">
      <c r="C1951" s="16"/>
      <c r="D1951" s="16"/>
    </row>
    <row r="1952" spans="3:4" ht="12.75">
      <c r="C1952" s="16"/>
      <c r="D1952" s="16"/>
    </row>
    <row r="1953" spans="3:4" ht="12.75">
      <c r="C1953" s="16"/>
      <c r="D1953" s="16"/>
    </row>
    <row r="1954" spans="3:4" ht="12.75">
      <c r="C1954" s="16"/>
      <c r="D1954" s="16"/>
    </row>
    <row r="1955" spans="3:4" ht="12.75">
      <c r="C1955" s="16"/>
      <c r="D1955" s="16"/>
    </row>
    <row r="1956" spans="3:4" ht="12.75">
      <c r="C1956" s="16"/>
      <c r="D1956" s="16"/>
    </row>
    <row r="1957" spans="3:4" ht="12.75">
      <c r="C1957" s="16"/>
      <c r="D1957" s="16"/>
    </row>
    <row r="1958" spans="3:4" ht="12.75">
      <c r="C1958" s="16"/>
      <c r="D1958" s="16"/>
    </row>
    <row r="1959" spans="3:4" ht="12.75">
      <c r="C1959" s="16"/>
      <c r="D1959" s="16"/>
    </row>
    <row r="1960" spans="3:4" ht="12.75">
      <c r="C1960" s="16"/>
      <c r="D1960" s="16"/>
    </row>
    <row r="1961" spans="3:4" ht="12.75">
      <c r="C1961" s="16"/>
      <c r="D1961" s="16"/>
    </row>
    <row r="1962" spans="3:4" ht="12.75">
      <c r="C1962" s="16"/>
      <c r="D1962" s="16"/>
    </row>
    <row r="1963" spans="3:4" ht="12.75">
      <c r="C1963" s="16"/>
      <c r="D1963" s="16"/>
    </row>
    <row r="1964" spans="3:4" ht="12.75">
      <c r="C1964" s="16"/>
      <c r="D1964" s="16"/>
    </row>
    <row r="1965" spans="3:4" ht="12.75">
      <c r="C1965" s="16"/>
      <c r="D1965" s="16"/>
    </row>
    <row r="1966" spans="3:4" ht="12.75">
      <c r="C1966" s="16"/>
      <c r="D1966" s="16"/>
    </row>
    <row r="1967" spans="3:4" ht="12.75">
      <c r="C1967" s="16"/>
      <c r="D1967" s="16"/>
    </row>
    <row r="1968" spans="3:4" ht="12.75">
      <c r="C1968" s="16"/>
      <c r="D1968" s="16"/>
    </row>
    <row r="1969" spans="3:4" ht="12.75">
      <c r="C1969" s="16"/>
      <c r="D1969" s="16"/>
    </row>
    <row r="1970" spans="3:4" ht="12.75">
      <c r="C1970" s="16"/>
      <c r="D1970" s="16"/>
    </row>
    <row r="1971" spans="3:4" ht="12.75">
      <c r="C1971" s="16"/>
      <c r="D1971" s="16"/>
    </row>
    <row r="1972" spans="3:4" ht="12.75">
      <c r="C1972" s="16"/>
      <c r="D1972" s="16"/>
    </row>
    <row r="1973" spans="3:4" ht="12.75">
      <c r="C1973" s="16"/>
      <c r="D1973" s="16"/>
    </row>
    <row r="1974" spans="3:4" ht="12.75">
      <c r="C1974" s="16"/>
      <c r="D1974" s="16"/>
    </row>
    <row r="1975" spans="3:4" ht="12.75">
      <c r="C1975" s="16"/>
      <c r="D1975" s="16"/>
    </row>
    <row r="1976" spans="3:4" ht="12.75">
      <c r="C1976" s="16"/>
      <c r="D1976" s="16"/>
    </row>
    <row r="1977" spans="3:4" ht="12.75">
      <c r="C1977" s="16"/>
      <c r="D1977" s="16"/>
    </row>
    <row r="1978" spans="3:4" ht="12.75">
      <c r="C1978" s="16"/>
      <c r="D1978" s="16"/>
    </row>
    <row r="1979" spans="3:4" ht="12.75">
      <c r="C1979" s="16"/>
      <c r="D1979" s="16"/>
    </row>
    <row r="1980" spans="3:4" ht="12.75">
      <c r="C1980" s="16"/>
      <c r="D1980" s="16"/>
    </row>
    <row r="1981" spans="3:4" ht="12.75">
      <c r="C1981" s="16"/>
      <c r="D1981" s="16"/>
    </row>
    <row r="1982" spans="3:4" ht="12.75">
      <c r="C1982" s="16"/>
      <c r="D1982" s="16"/>
    </row>
    <row r="1983" spans="3:4" ht="12.75">
      <c r="C1983" s="16"/>
      <c r="D1983" s="16"/>
    </row>
    <row r="1984" spans="3:4" ht="12.75">
      <c r="C1984" s="16"/>
      <c r="D1984" s="16"/>
    </row>
    <row r="1985" spans="3:4" ht="12.75">
      <c r="C1985" s="16"/>
      <c r="D1985" s="16"/>
    </row>
    <row r="1986" spans="3:4" ht="12.75">
      <c r="C1986" s="16"/>
      <c r="D1986" s="16"/>
    </row>
    <row r="1987" spans="3:4" ht="12.75">
      <c r="C1987" s="16"/>
      <c r="D1987" s="16"/>
    </row>
    <row r="1988" spans="3:4" ht="12.75">
      <c r="C1988" s="16"/>
      <c r="D1988" s="16"/>
    </row>
    <row r="1989" spans="3:4" ht="12.75">
      <c r="C1989" s="16"/>
      <c r="D1989" s="16"/>
    </row>
    <row r="1990" spans="3:4" ht="12.75">
      <c r="C1990" s="16"/>
      <c r="D1990" s="16"/>
    </row>
    <row r="1991" spans="3:4" ht="12.75">
      <c r="C1991" s="16"/>
      <c r="D1991" s="16"/>
    </row>
    <row r="1992" spans="3:4" ht="12.75">
      <c r="C1992" s="16"/>
      <c r="D1992" s="16"/>
    </row>
    <row r="1993" spans="3:4" ht="12.75">
      <c r="C1993" s="16"/>
      <c r="D1993" s="16"/>
    </row>
    <row r="1994" spans="3:4" ht="12.75">
      <c r="C1994" s="16"/>
      <c r="D1994" s="16"/>
    </row>
    <row r="1995" spans="3:4" ht="12.75">
      <c r="C1995" s="16"/>
      <c r="D1995" s="16"/>
    </row>
    <row r="1996" spans="3:4" ht="12.75">
      <c r="C1996" s="16"/>
      <c r="D1996" s="16"/>
    </row>
    <row r="1997" spans="3:4" ht="12.75">
      <c r="C1997" s="16"/>
      <c r="D1997" s="16"/>
    </row>
    <row r="1998" spans="3:4" ht="12.75">
      <c r="C1998" s="16"/>
      <c r="D1998" s="16"/>
    </row>
    <row r="1999" spans="3:4" ht="12.75">
      <c r="C1999" s="16"/>
      <c r="D1999" s="16"/>
    </row>
    <row r="2000" spans="3:4" ht="12.75">
      <c r="C2000" s="16"/>
      <c r="D2000" s="16"/>
    </row>
    <row r="2001" spans="3:4" ht="12.75">
      <c r="C2001" s="16"/>
      <c r="D2001" s="16"/>
    </row>
    <row r="2002" spans="3:4" ht="12.75">
      <c r="C2002" s="16"/>
      <c r="D2002" s="16"/>
    </row>
    <row r="2003" spans="3:4" ht="12.75">
      <c r="C2003" s="16"/>
      <c r="D2003" s="16"/>
    </row>
    <row r="2004" spans="3:4" ht="12.75">
      <c r="C2004" s="16"/>
      <c r="D2004" s="16"/>
    </row>
    <row r="2005" spans="3:4" ht="12.75">
      <c r="C2005" s="16"/>
      <c r="D2005" s="16"/>
    </row>
    <row r="2006" spans="3:4" ht="12.75">
      <c r="C2006" s="16"/>
      <c r="D2006" s="16"/>
    </row>
    <row r="2007" spans="3:4" ht="12.75">
      <c r="C2007" s="16"/>
      <c r="D2007" s="16"/>
    </row>
    <row r="2008" spans="3:4" ht="12.75">
      <c r="C2008" s="16"/>
      <c r="D2008" s="16"/>
    </row>
    <row r="2009" spans="3:4" ht="12.75">
      <c r="C2009" s="16"/>
      <c r="D2009" s="16"/>
    </row>
    <row r="2010" spans="3:4" ht="12.75">
      <c r="C2010" s="16"/>
      <c r="D2010" s="16"/>
    </row>
    <row r="2011" spans="3:4" ht="12.75">
      <c r="C2011" s="16"/>
      <c r="D2011" s="16"/>
    </row>
    <row r="2012" spans="3:4" ht="12.75">
      <c r="C2012" s="16"/>
      <c r="D2012" s="16"/>
    </row>
    <row r="2013" spans="3:4" ht="12.75">
      <c r="C2013" s="16"/>
      <c r="D2013" s="16"/>
    </row>
    <row r="2014" spans="3:4" ht="12.75">
      <c r="C2014" s="16"/>
      <c r="D2014" s="16"/>
    </row>
    <row r="2015" spans="3:4" ht="12.75">
      <c r="C2015" s="16"/>
      <c r="D2015" s="16"/>
    </row>
    <row r="2016" spans="3:4" ht="12.75">
      <c r="C2016" s="16"/>
      <c r="D2016" s="16"/>
    </row>
    <row r="2017" spans="3:4" ht="12.75">
      <c r="C2017" s="16"/>
      <c r="D2017" s="16"/>
    </row>
    <row r="2018" spans="3:4" ht="12.75">
      <c r="C2018" s="16"/>
      <c r="D2018" s="16"/>
    </row>
    <row r="2019" spans="3:4" ht="12.75">
      <c r="C2019" s="16"/>
      <c r="D2019" s="16"/>
    </row>
    <row r="2020" spans="3:4" ht="12.75">
      <c r="C2020" s="16"/>
      <c r="D2020" s="16"/>
    </row>
    <row r="2021" spans="3:4" ht="12.75">
      <c r="C2021" s="16"/>
      <c r="D2021" s="16"/>
    </row>
    <row r="2022" spans="3:4" ht="12.75">
      <c r="C2022" s="16"/>
      <c r="D2022" s="16"/>
    </row>
    <row r="2023" spans="3:4" ht="12.75">
      <c r="C2023" s="16"/>
      <c r="D2023" s="16"/>
    </row>
    <row r="2024" spans="3:4" ht="12.75">
      <c r="C2024" s="16"/>
      <c r="D2024" s="16"/>
    </row>
    <row r="2025" spans="3:4" ht="12.75">
      <c r="C2025" s="16"/>
      <c r="D2025" s="16"/>
    </row>
    <row r="2026" spans="3:4" ht="12.75">
      <c r="C2026" s="16"/>
      <c r="D2026" s="16"/>
    </row>
    <row r="2027" spans="3:4" ht="12.75">
      <c r="C2027" s="16"/>
      <c r="D2027" s="16"/>
    </row>
    <row r="2028" spans="3:4" ht="12.75">
      <c r="C2028" s="16"/>
      <c r="D2028" s="16"/>
    </row>
    <row r="2029" spans="3:4" ht="12.75">
      <c r="C2029" s="16"/>
      <c r="D2029" s="16"/>
    </row>
    <row r="2030" spans="3:4" ht="12.75">
      <c r="C2030" s="16"/>
      <c r="D2030" s="16"/>
    </row>
    <row r="2031" spans="3:4" ht="12.75">
      <c r="C2031" s="16"/>
      <c r="D2031" s="16"/>
    </row>
    <row r="2032" spans="3:4" ht="12.75">
      <c r="C2032" s="16"/>
      <c r="D2032" s="16"/>
    </row>
    <row r="2033" spans="3:4" ht="12.75">
      <c r="C2033" s="16"/>
      <c r="D2033" s="16"/>
    </row>
    <row r="2034" spans="3:4" ht="12.75">
      <c r="C2034" s="16"/>
      <c r="D2034" s="16"/>
    </row>
    <row r="2035" spans="3:4" ht="12.75">
      <c r="C2035" s="16"/>
      <c r="D2035" s="16"/>
    </row>
    <row r="2036" spans="3:4" ht="12.75">
      <c r="C2036" s="16"/>
      <c r="D2036" s="16"/>
    </row>
    <row r="2037" spans="3:4" ht="12.75">
      <c r="C2037" s="16"/>
      <c r="D2037" s="16"/>
    </row>
    <row r="2038" spans="3:4" ht="12.75">
      <c r="C2038" s="16"/>
      <c r="D2038" s="16"/>
    </row>
    <row r="2039" spans="3:4" ht="12.75">
      <c r="C2039" s="16"/>
      <c r="D2039" s="16"/>
    </row>
    <row r="2040" spans="3:4" ht="12.75">
      <c r="C2040" s="16"/>
      <c r="D2040" s="16"/>
    </row>
    <row r="2041" spans="3:4" ht="12.75">
      <c r="C2041" s="16"/>
      <c r="D2041" s="16"/>
    </row>
    <row r="2042" spans="3:4" ht="12.75">
      <c r="C2042" s="16"/>
      <c r="D2042" s="16"/>
    </row>
    <row r="2043" spans="3:4" ht="12.75">
      <c r="C2043" s="16"/>
      <c r="D2043" s="16"/>
    </row>
    <row r="2044" spans="3:4" ht="12.75">
      <c r="C2044" s="16"/>
      <c r="D2044" s="16"/>
    </row>
    <row r="2045" spans="3:4" ht="12.75">
      <c r="C2045" s="16"/>
      <c r="D2045" s="16"/>
    </row>
    <row r="2046" spans="3:4" ht="12.75">
      <c r="C2046" s="16"/>
      <c r="D2046" s="16"/>
    </row>
    <row r="2047" spans="3:4" ht="12.75">
      <c r="C2047" s="16"/>
      <c r="D2047" s="16"/>
    </row>
    <row r="2048" spans="3:4" ht="12.75">
      <c r="C2048" s="16"/>
      <c r="D2048" s="16"/>
    </row>
    <row r="2049" spans="3:4" ht="12.75">
      <c r="C2049" s="16"/>
      <c r="D2049" s="16"/>
    </row>
    <row r="2050" spans="3:4" ht="12.75">
      <c r="C2050" s="16"/>
      <c r="D2050" s="16"/>
    </row>
    <row r="2051" spans="3:4" ht="12.75">
      <c r="C2051" s="16"/>
      <c r="D2051" s="16"/>
    </row>
    <row r="2052" spans="3:4" ht="12.75">
      <c r="C2052" s="16"/>
      <c r="D2052" s="16"/>
    </row>
    <row r="2053" spans="3:4" ht="12.75">
      <c r="C2053" s="16"/>
      <c r="D2053" s="16"/>
    </row>
    <row r="2054" spans="3:4" ht="12.75">
      <c r="C2054" s="16"/>
      <c r="D2054" s="16"/>
    </row>
    <row r="2055" spans="3:4" ht="12.75">
      <c r="C2055" s="16"/>
      <c r="D2055" s="16"/>
    </row>
    <row r="2056" spans="3:4" ht="12.75">
      <c r="C2056" s="16"/>
      <c r="D2056" s="16"/>
    </row>
    <row r="2057" spans="3:4" ht="12.75">
      <c r="C2057" s="16"/>
      <c r="D2057" s="16"/>
    </row>
    <row r="2058" spans="3:4" ht="12.75">
      <c r="C2058" s="16"/>
      <c r="D2058" s="16"/>
    </row>
    <row r="2059" spans="3:4" ht="12.75">
      <c r="C2059" s="16"/>
      <c r="D2059" s="16"/>
    </row>
    <row r="2060" spans="3:4" ht="12.75">
      <c r="C2060" s="16"/>
      <c r="D2060" s="16"/>
    </row>
    <row r="2061" spans="3:4" ht="12.75">
      <c r="C2061" s="16"/>
      <c r="D2061" s="16"/>
    </row>
    <row r="2062" spans="3:4" ht="12.75">
      <c r="C2062" s="16"/>
      <c r="D2062" s="16"/>
    </row>
    <row r="2063" spans="3:4" ht="12.75">
      <c r="C2063" s="16"/>
      <c r="D2063" s="16"/>
    </row>
    <row r="2064" spans="3:4" ht="12.75">
      <c r="C2064" s="16"/>
      <c r="D2064" s="16"/>
    </row>
    <row r="2065" spans="3:4" ht="12.75">
      <c r="C2065" s="16"/>
      <c r="D2065" s="16"/>
    </row>
    <row r="2066" spans="3:4" ht="12.75">
      <c r="C2066" s="16"/>
      <c r="D2066" s="16"/>
    </row>
    <row r="2067" spans="3:4" ht="12.75">
      <c r="C2067" s="16"/>
      <c r="D2067" s="16"/>
    </row>
    <row r="2068" spans="3:4" ht="12.75">
      <c r="C2068" s="16"/>
      <c r="D2068" s="16"/>
    </row>
    <row r="2069" spans="3:4" ht="12.75">
      <c r="C2069" s="16"/>
      <c r="D2069" s="16"/>
    </row>
    <row r="2070" spans="3:4" ht="12.75">
      <c r="C2070" s="16"/>
      <c r="D2070" s="16"/>
    </row>
    <row r="2071" spans="3:4" ht="12.75">
      <c r="C2071" s="16"/>
      <c r="D2071" s="16"/>
    </row>
    <row r="2072" spans="3:4" ht="12.75">
      <c r="C2072" s="16"/>
      <c r="D2072" s="16"/>
    </row>
    <row r="2073" spans="3:4" ht="12.75">
      <c r="C2073" s="16"/>
      <c r="D2073" s="16"/>
    </row>
    <row r="2074" spans="3:4" ht="12.75">
      <c r="C2074" s="16"/>
      <c r="D2074" s="16"/>
    </row>
    <row r="2075" spans="3:4" ht="12.75">
      <c r="C2075" s="16"/>
      <c r="D2075" s="16"/>
    </row>
    <row r="2076" spans="3:4" ht="12.75">
      <c r="C2076" s="16"/>
      <c r="D2076" s="16"/>
    </row>
    <row r="2077" spans="3:4" ht="12.75">
      <c r="C2077" s="16"/>
      <c r="D2077" s="16"/>
    </row>
    <row r="2078" spans="3:4" ht="12.75">
      <c r="C2078" s="16"/>
      <c r="D2078" s="16"/>
    </row>
    <row r="2079" spans="3:4" ht="12.75">
      <c r="C2079" s="16"/>
      <c r="D2079" s="16"/>
    </row>
    <row r="2080" spans="3:4" ht="12.75">
      <c r="C2080" s="16"/>
      <c r="D2080" s="16"/>
    </row>
    <row r="2081" spans="3:4" ht="12.75">
      <c r="C2081" s="16"/>
      <c r="D2081" s="16"/>
    </row>
    <row r="2082" spans="3:4" ht="12.75">
      <c r="C2082" s="16"/>
      <c r="D2082" s="16"/>
    </row>
    <row r="2083" spans="3:4" ht="12.75">
      <c r="C2083" s="16"/>
      <c r="D2083" s="16"/>
    </row>
    <row r="2084" spans="3:4" ht="12.75">
      <c r="C2084" s="16"/>
      <c r="D2084" s="16"/>
    </row>
    <row r="2085" spans="3:4" ht="12.75">
      <c r="C2085" s="16"/>
      <c r="D2085" s="16"/>
    </row>
    <row r="2086" spans="3:4" ht="12.75">
      <c r="C2086" s="16"/>
      <c r="D2086" s="16"/>
    </row>
    <row r="2087" spans="3:4" ht="12.75">
      <c r="C2087" s="16"/>
      <c r="D2087" s="16"/>
    </row>
    <row r="2088" spans="3:4" ht="12.75">
      <c r="C2088" s="16"/>
      <c r="D2088" s="16"/>
    </row>
    <row r="2089" spans="3:4" ht="12.75">
      <c r="C2089" s="16"/>
      <c r="D2089" s="16"/>
    </row>
    <row r="2090" spans="3:4" ht="12.75">
      <c r="C2090" s="16"/>
      <c r="D2090" s="16"/>
    </row>
    <row r="2091" spans="3:4" ht="12.75">
      <c r="C2091" s="16"/>
      <c r="D2091" s="16"/>
    </row>
    <row r="2092" spans="3:4" ht="12.75">
      <c r="C2092" s="16"/>
      <c r="D2092" s="16"/>
    </row>
    <row r="2093" spans="3:4" ht="12.75">
      <c r="C2093" s="16"/>
      <c r="D2093" s="16"/>
    </row>
    <row r="2094" spans="3:4" ht="12.75">
      <c r="C2094" s="16"/>
      <c r="D2094" s="16"/>
    </row>
    <row r="2095" spans="3:4" ht="12.75">
      <c r="C2095" s="16"/>
      <c r="D2095" s="16"/>
    </row>
    <row r="2096" spans="3:4" ht="12.75">
      <c r="C2096" s="16"/>
      <c r="D2096" s="16"/>
    </row>
    <row r="2097" spans="3:4" ht="12.75">
      <c r="C2097" s="16"/>
      <c r="D2097" s="16"/>
    </row>
    <row r="2098" spans="3:4" ht="12.75">
      <c r="C2098" s="16"/>
      <c r="D2098" s="16"/>
    </row>
    <row r="2099" spans="3:4" ht="12.75">
      <c r="C2099" s="16"/>
      <c r="D2099" s="16"/>
    </row>
    <row r="2100" spans="3:4" ht="12.75">
      <c r="C2100" s="16"/>
      <c r="D2100" s="16"/>
    </row>
    <row r="2101" spans="3:4" ht="12.75">
      <c r="C2101" s="16"/>
      <c r="D2101" s="16"/>
    </row>
    <row r="2102" spans="3:4" ht="12.75">
      <c r="C2102" s="16"/>
      <c r="D2102" s="16"/>
    </row>
    <row r="2103" spans="3:4" ht="12.75">
      <c r="C2103" s="16"/>
      <c r="D2103" s="16"/>
    </row>
    <row r="2104" spans="3:4" ht="12.75">
      <c r="C2104" s="16"/>
      <c r="D2104" s="16"/>
    </row>
    <row r="2105" spans="3:4" ht="12.75">
      <c r="C2105" s="16"/>
      <c r="D2105" s="16"/>
    </row>
    <row r="2106" spans="3:4" ht="12.75">
      <c r="C2106" s="16"/>
      <c r="D2106" s="16"/>
    </row>
    <row r="2107" spans="3:4" ht="12.75">
      <c r="C2107" s="16"/>
      <c r="D2107" s="16"/>
    </row>
    <row r="2108" spans="3:4" ht="12.75">
      <c r="C2108" s="16"/>
      <c r="D2108" s="16"/>
    </row>
    <row r="2109" spans="3:4" ht="12.75">
      <c r="C2109" s="16"/>
      <c r="D2109" s="16"/>
    </row>
    <row r="2110" spans="3:4" ht="12.75">
      <c r="C2110" s="16"/>
      <c r="D2110" s="16"/>
    </row>
    <row r="2111" spans="3:4" ht="12.75">
      <c r="C2111" s="16"/>
      <c r="D2111" s="16"/>
    </row>
    <row r="2112" spans="3:4" ht="12.75">
      <c r="C2112" s="16"/>
      <c r="D2112" s="16"/>
    </row>
    <row r="2113" spans="3:4" ht="12.75">
      <c r="C2113" s="16"/>
      <c r="D2113" s="16"/>
    </row>
    <row r="2114" spans="3:4" ht="12.75">
      <c r="C2114" s="16"/>
      <c r="D2114" s="16"/>
    </row>
    <row r="2115" spans="3:4" ht="12.75">
      <c r="C2115" s="16"/>
      <c r="D2115" s="16"/>
    </row>
    <row r="2116" spans="3:4" ht="12.75">
      <c r="C2116" s="16"/>
      <c r="D2116" s="16"/>
    </row>
    <row r="2117" spans="3:4" ht="12.75">
      <c r="C2117" s="16"/>
      <c r="D2117" s="16"/>
    </row>
    <row r="2118" spans="3:4" ht="12.75">
      <c r="C2118" s="16"/>
      <c r="D2118" s="16"/>
    </row>
    <row r="2119" spans="3:4" ht="12.75">
      <c r="C2119" s="16"/>
      <c r="D2119" s="16"/>
    </row>
    <row r="2120" spans="3:4" ht="12.75">
      <c r="C2120" s="16"/>
      <c r="D2120" s="16"/>
    </row>
    <row r="2121" spans="3:4" ht="12.75">
      <c r="C2121" s="16"/>
      <c r="D2121" s="16"/>
    </row>
    <row r="2122" spans="3:4" ht="12.75">
      <c r="C2122" s="16"/>
      <c r="D2122" s="16"/>
    </row>
    <row r="2123" spans="3:4" ht="12.75">
      <c r="C2123" s="16"/>
      <c r="D2123" s="16"/>
    </row>
    <row r="2124" spans="3:4" ht="12.75">
      <c r="C2124" s="16"/>
      <c r="D2124" s="16"/>
    </row>
    <row r="2125" spans="3:4" ht="12.75">
      <c r="C2125" s="16"/>
      <c r="D2125" s="16"/>
    </row>
    <row r="2126" spans="3:4" ht="12.75">
      <c r="C2126" s="16"/>
      <c r="D2126" s="16"/>
    </row>
    <row r="2127" spans="3:4" ht="12.75">
      <c r="C2127" s="16"/>
      <c r="D2127" s="16"/>
    </row>
    <row r="2128" spans="3:4" ht="12.75">
      <c r="C2128" s="16"/>
      <c r="D2128" s="16"/>
    </row>
    <row r="2129" spans="3:4" ht="12.75">
      <c r="C2129" s="16"/>
      <c r="D2129" s="16"/>
    </row>
    <row r="2130" spans="3:4" ht="12.75">
      <c r="C2130" s="16"/>
      <c r="D2130" s="16"/>
    </row>
    <row r="2131" spans="3:4" ht="12.75">
      <c r="C2131" s="16"/>
      <c r="D2131" s="16"/>
    </row>
    <row r="2132" spans="3:4" ht="12.75">
      <c r="C2132" s="16"/>
      <c r="D2132" s="16"/>
    </row>
    <row r="2133" spans="3:4" ht="12.75">
      <c r="C2133" s="16"/>
      <c r="D2133" s="16"/>
    </row>
    <row r="2134" spans="3:4" ht="12.75">
      <c r="C2134" s="16"/>
      <c r="D2134" s="16"/>
    </row>
    <row r="2135" spans="3:4" ht="12.75">
      <c r="C2135" s="16"/>
      <c r="D2135" s="16"/>
    </row>
    <row r="2136" spans="3:4" ht="12.75">
      <c r="C2136" s="16"/>
      <c r="D2136" s="16"/>
    </row>
    <row r="2137" spans="3:4" ht="12.75">
      <c r="C2137" s="16"/>
      <c r="D2137" s="16"/>
    </row>
    <row r="2138" spans="3:4" ht="12.75">
      <c r="C2138" s="16"/>
      <c r="D2138" s="16"/>
    </row>
    <row r="2139" spans="3:4" ht="12.75">
      <c r="C2139" s="16"/>
      <c r="D2139" s="16"/>
    </row>
    <row r="2140" spans="3:4" ht="12.75">
      <c r="C2140" s="16"/>
      <c r="D2140" s="16"/>
    </row>
    <row r="2141" spans="3:4" ht="12.75">
      <c r="C2141" s="16"/>
      <c r="D2141" s="16"/>
    </row>
    <row r="2142" spans="3:4" ht="12.75">
      <c r="C2142" s="16"/>
      <c r="D2142" s="16"/>
    </row>
    <row r="2143" spans="3:4" ht="12.75">
      <c r="C2143" s="16"/>
      <c r="D2143" s="16"/>
    </row>
    <row r="2144" spans="3:4" ht="12.75">
      <c r="C2144" s="16"/>
      <c r="D2144" s="16"/>
    </row>
    <row r="2145" spans="3:4" ht="12.75">
      <c r="C2145" s="16"/>
      <c r="D2145" s="16"/>
    </row>
    <row r="2146" spans="3:4" ht="12.75">
      <c r="C2146" s="16"/>
      <c r="D2146" s="16"/>
    </row>
    <row r="2147" spans="3:4" ht="12.75">
      <c r="C2147" s="16"/>
      <c r="D2147" s="16"/>
    </row>
    <row r="2148" spans="3:4" ht="12.75">
      <c r="C2148" s="16"/>
      <c r="D2148" s="16"/>
    </row>
    <row r="2149" spans="3:4" ht="12.75">
      <c r="C2149" s="16"/>
      <c r="D2149" s="16"/>
    </row>
    <row r="2150" spans="3:4" ht="12.75">
      <c r="C2150" s="16"/>
      <c r="D2150" s="16"/>
    </row>
    <row r="2151" spans="3:4" ht="12.75">
      <c r="C2151" s="16"/>
      <c r="D2151" s="16"/>
    </row>
    <row r="2152" spans="3:4" ht="12.75">
      <c r="C2152" s="16"/>
      <c r="D2152" s="16"/>
    </row>
    <row r="2153" spans="3:4" ht="12.75">
      <c r="C2153" s="16"/>
      <c r="D2153" s="16"/>
    </row>
    <row r="2154" spans="3:4" ht="12.75">
      <c r="C2154" s="16"/>
      <c r="D2154" s="16"/>
    </row>
    <row r="2155" spans="3:4" ht="12.75">
      <c r="C2155" s="16"/>
      <c r="D2155" s="16"/>
    </row>
    <row r="2156" spans="3:4" ht="12.75">
      <c r="C2156" s="16"/>
      <c r="D2156" s="16"/>
    </row>
    <row r="2157" spans="3:4" ht="12.75">
      <c r="C2157" s="16"/>
      <c r="D2157" s="16"/>
    </row>
    <row r="2158" spans="3:4" ht="12.75">
      <c r="C2158" s="16"/>
      <c r="D2158" s="16"/>
    </row>
    <row r="2159" spans="3:4" ht="12.75">
      <c r="C2159" s="16"/>
      <c r="D2159" s="16"/>
    </row>
    <row r="2160" spans="3:4" ht="12.75">
      <c r="C2160" s="16"/>
      <c r="D2160" s="16"/>
    </row>
    <row r="2161" spans="3:4" ht="12.75">
      <c r="C2161" s="16"/>
      <c r="D2161" s="16"/>
    </row>
    <row r="2162" spans="3:4" ht="12.75">
      <c r="C2162" s="16"/>
      <c r="D2162" s="16"/>
    </row>
    <row r="2163" spans="3:4" ht="12.75">
      <c r="C2163" s="16"/>
      <c r="D2163" s="16"/>
    </row>
    <row r="2164" spans="3:4" ht="12.75">
      <c r="C2164" s="16"/>
      <c r="D2164" s="16"/>
    </row>
    <row r="2165" spans="3:4" ht="12.75">
      <c r="C2165" s="16"/>
      <c r="D2165" s="16"/>
    </row>
    <row r="2166" spans="3:4" ht="12.75">
      <c r="C2166" s="16"/>
      <c r="D2166" s="16"/>
    </row>
    <row r="2167" spans="3:4" ht="12.75">
      <c r="C2167" s="16"/>
      <c r="D2167" s="16"/>
    </row>
    <row r="2168" spans="3:4" ht="12.75">
      <c r="C2168" s="16"/>
      <c r="D2168" s="16"/>
    </row>
    <row r="2169" spans="3:4" ht="12.75">
      <c r="C2169" s="16"/>
      <c r="D2169" s="16"/>
    </row>
    <row r="2170" spans="3:4" ht="12.75">
      <c r="C2170" s="16"/>
      <c r="D2170" s="16"/>
    </row>
    <row r="2171" spans="3:4" ht="12.75">
      <c r="C2171" s="16"/>
      <c r="D2171" s="16"/>
    </row>
    <row r="2172" spans="3:4" ht="12.75">
      <c r="C2172" s="16"/>
      <c r="D2172" s="16"/>
    </row>
    <row r="2173" spans="3:4" ht="12.75">
      <c r="C2173" s="16"/>
      <c r="D2173" s="16"/>
    </row>
    <row r="2174" spans="3:4" ht="12.75">
      <c r="C2174" s="16"/>
      <c r="D2174" s="16"/>
    </row>
    <row r="2175" spans="3:4" ht="12.75">
      <c r="C2175" s="16"/>
      <c r="D2175" s="16"/>
    </row>
    <row r="2176" spans="3:4" ht="12.75">
      <c r="C2176" s="16"/>
      <c r="D2176" s="16"/>
    </row>
    <row r="2177" spans="3:4" ht="12.75">
      <c r="C2177" s="16"/>
      <c r="D2177" s="16"/>
    </row>
    <row r="2178" spans="3:4" ht="12.75">
      <c r="C2178" s="16"/>
      <c r="D2178" s="16"/>
    </row>
    <row r="2179" spans="3:4" ht="12.75">
      <c r="C2179" s="16"/>
      <c r="D2179" s="16"/>
    </row>
    <row r="2180" spans="3:4" ht="12.75">
      <c r="C2180" s="16"/>
      <c r="D2180" s="16"/>
    </row>
    <row r="2181" spans="3:4" ht="12.75">
      <c r="C2181" s="16"/>
      <c r="D2181" s="16"/>
    </row>
    <row r="2182" spans="3:4" ht="12.75">
      <c r="C2182" s="16"/>
      <c r="D2182" s="16"/>
    </row>
    <row r="2183" spans="3:4" ht="12.75">
      <c r="C2183" s="16"/>
      <c r="D2183" s="16"/>
    </row>
    <row r="2184" spans="3:4" ht="12.75">
      <c r="C2184" s="16"/>
      <c r="D2184" s="16"/>
    </row>
    <row r="2185" spans="3:4" ht="12.75">
      <c r="C2185" s="16"/>
      <c r="D2185" s="16"/>
    </row>
    <row r="2186" spans="3:4" ht="12.75">
      <c r="C2186" s="16"/>
      <c r="D2186" s="16"/>
    </row>
    <row r="2187" spans="3:4" ht="12.75">
      <c r="C2187" s="16"/>
      <c r="D2187" s="16"/>
    </row>
    <row r="2188" spans="3:4" ht="12.75">
      <c r="C2188" s="16"/>
      <c r="D2188" s="16"/>
    </row>
    <row r="2189" spans="3:4" ht="12.75">
      <c r="C2189" s="16"/>
      <c r="D2189" s="16"/>
    </row>
    <row r="2190" spans="3:4" ht="12.75">
      <c r="C2190" s="16"/>
      <c r="D2190" s="16"/>
    </row>
    <row r="2191" spans="3:4" ht="12.75">
      <c r="C2191" s="16"/>
      <c r="D2191" s="16"/>
    </row>
    <row r="2192" spans="3:4" ht="12.75">
      <c r="C2192" s="16"/>
      <c r="D2192" s="16"/>
    </row>
    <row r="2193" spans="3:4" ht="12.75">
      <c r="C2193" s="16"/>
      <c r="D2193" s="16"/>
    </row>
    <row r="2194" spans="3:4" ht="12.75">
      <c r="C2194" s="16"/>
      <c r="D2194" s="16"/>
    </row>
    <row r="2195" spans="3:4" ht="12.75">
      <c r="C2195" s="16"/>
      <c r="D2195" s="16"/>
    </row>
    <row r="2196" spans="3:4" ht="12.75">
      <c r="C2196" s="16"/>
      <c r="D2196" s="16"/>
    </row>
    <row r="2197" spans="3:4" ht="12.75">
      <c r="C2197" s="16"/>
      <c r="D2197" s="16"/>
    </row>
    <row r="2198" spans="3:4" ht="12.75">
      <c r="C2198" s="16"/>
      <c r="D2198" s="16"/>
    </row>
    <row r="2199" spans="3:4" ht="12.75">
      <c r="C2199" s="16"/>
      <c r="D2199" s="16"/>
    </row>
    <row r="2200" spans="3:4" ht="12.75">
      <c r="C2200" s="16"/>
      <c r="D2200" s="16"/>
    </row>
    <row r="2201" spans="3:4" ht="12.75">
      <c r="C2201" s="16"/>
      <c r="D2201" s="16"/>
    </row>
    <row r="2202" spans="3:4" ht="12.75">
      <c r="C2202" s="16"/>
      <c r="D2202" s="16"/>
    </row>
    <row r="2203" spans="3:4" ht="12.75">
      <c r="C2203" s="16"/>
      <c r="D2203" s="16"/>
    </row>
    <row r="2204" spans="3:4" ht="12.75">
      <c r="C2204" s="16"/>
      <c r="D2204" s="16"/>
    </row>
    <row r="2205" spans="3:4" ht="12.75">
      <c r="C2205" s="16"/>
      <c r="D2205" s="16"/>
    </row>
    <row r="2206" spans="3:4" ht="12.75">
      <c r="C2206" s="16"/>
      <c r="D2206" s="16"/>
    </row>
    <row r="2207" spans="3:4" ht="12.75">
      <c r="C2207" s="16"/>
      <c r="D2207" s="16"/>
    </row>
    <row r="2208" spans="3:4" ht="12.75">
      <c r="C2208" s="16"/>
      <c r="D2208" s="16"/>
    </row>
    <row r="2209" spans="3:4" ht="12.75">
      <c r="C2209" s="16"/>
      <c r="D2209" s="16"/>
    </row>
    <row r="2210" spans="3:4" ht="12.75">
      <c r="C2210" s="16"/>
      <c r="D2210" s="16"/>
    </row>
    <row r="2211" spans="3:4" ht="12.75">
      <c r="C2211" s="16"/>
      <c r="D2211" s="16"/>
    </row>
    <row r="2212" spans="3:4" ht="12.75">
      <c r="C2212" s="16"/>
      <c r="D2212" s="16"/>
    </row>
    <row r="2213" spans="3:4" ht="12.75">
      <c r="C2213" s="16"/>
      <c r="D2213" s="16"/>
    </row>
    <row r="2214" spans="3:4" ht="12.75">
      <c r="C2214" s="16"/>
      <c r="D2214" s="16"/>
    </row>
    <row r="2215" spans="3:4" ht="12.75">
      <c r="C2215" s="16"/>
      <c r="D2215" s="16"/>
    </row>
    <row r="2216" spans="3:4" ht="12.75">
      <c r="C2216" s="16"/>
      <c r="D2216" s="16"/>
    </row>
    <row r="2217" spans="3:4" ht="12.75">
      <c r="C2217" s="16"/>
      <c r="D2217" s="16"/>
    </row>
    <row r="2218" spans="3:4" ht="12.75">
      <c r="C2218" s="16"/>
      <c r="D2218" s="16"/>
    </row>
    <row r="2219" spans="3:4" ht="12.75">
      <c r="C2219" s="16"/>
      <c r="D2219" s="16"/>
    </row>
    <row r="2220" spans="3:4" ht="12.75">
      <c r="C2220" s="16"/>
      <c r="D2220" s="16"/>
    </row>
    <row r="2221" spans="3:4" ht="12.75">
      <c r="C2221" s="16"/>
      <c r="D2221" s="16"/>
    </row>
    <row r="2222" spans="3:4" ht="12.75">
      <c r="C2222" s="16"/>
      <c r="D2222" s="16"/>
    </row>
    <row r="2223" spans="3:4" ht="12.75">
      <c r="C2223" s="16"/>
      <c r="D2223" s="16"/>
    </row>
    <row r="2224" spans="3:4" ht="12.75">
      <c r="C2224" s="16"/>
      <c r="D2224" s="16"/>
    </row>
    <row r="2225" spans="3:4" ht="12.75">
      <c r="C2225" s="16"/>
      <c r="D2225" s="16"/>
    </row>
    <row r="2226" spans="3:4" ht="12.75">
      <c r="C2226" s="16"/>
      <c r="D2226" s="16"/>
    </row>
    <row r="2227" spans="3:4" ht="12.75">
      <c r="C2227" s="16"/>
      <c r="D2227" s="16"/>
    </row>
    <row r="2228" spans="3:4" ht="12.75">
      <c r="C2228" s="16"/>
      <c r="D2228" s="16"/>
    </row>
    <row r="2229" spans="3:4" ht="12.75">
      <c r="C2229" s="16"/>
      <c r="D2229" s="16"/>
    </row>
    <row r="2230" spans="3:4" ht="12.75">
      <c r="C2230" s="16"/>
      <c r="D2230" s="16"/>
    </row>
    <row r="2231" spans="3:4" ht="12.75">
      <c r="C2231" s="16"/>
      <c r="D2231" s="16"/>
    </row>
    <row r="2232" spans="3:4" ht="12.75">
      <c r="C2232" s="16"/>
      <c r="D2232" s="16"/>
    </row>
    <row r="2233" spans="3:4" ht="12.75">
      <c r="C2233" s="16"/>
      <c r="D2233" s="16"/>
    </row>
    <row r="2234" spans="3:4" ht="12.75">
      <c r="C2234" s="16"/>
      <c r="D2234" s="16"/>
    </row>
    <row r="2235" spans="3:4" ht="12.75">
      <c r="C2235" s="16"/>
      <c r="D2235" s="16"/>
    </row>
    <row r="2236" spans="3:4" ht="12.75">
      <c r="C2236" s="16"/>
      <c r="D2236" s="16"/>
    </row>
    <row r="2237" spans="3:4" ht="12.75">
      <c r="C2237" s="16"/>
      <c r="D2237" s="16"/>
    </row>
    <row r="2238" spans="3:4" ht="12.75">
      <c r="C2238" s="16"/>
      <c r="D2238" s="16"/>
    </row>
    <row r="2239" spans="3:4" ht="12.75">
      <c r="C2239" s="16"/>
      <c r="D2239" s="16"/>
    </row>
    <row r="2240" spans="3:4" ht="12.75">
      <c r="C2240" s="16"/>
      <c r="D2240" s="16"/>
    </row>
    <row r="2241" spans="3:4" ht="12.75">
      <c r="C2241" s="16"/>
      <c r="D2241" s="16"/>
    </row>
    <row r="2242" spans="3:4" ht="12.75">
      <c r="C2242" s="16"/>
      <c r="D2242" s="16"/>
    </row>
    <row r="2243" spans="3:4" ht="12.75">
      <c r="C2243" s="16"/>
      <c r="D2243" s="16"/>
    </row>
    <row r="2244" spans="3:4" ht="12.75">
      <c r="C2244" s="16"/>
      <c r="D2244" s="16"/>
    </row>
    <row r="2245" spans="3:4" ht="12.75">
      <c r="C2245" s="16"/>
      <c r="D2245" s="16"/>
    </row>
    <row r="2246" spans="3:4" ht="12.75">
      <c r="C2246" s="16"/>
      <c r="D2246" s="16"/>
    </row>
    <row r="2247" spans="3:4" ht="12.75">
      <c r="C2247" s="16"/>
      <c r="D2247" s="16"/>
    </row>
    <row r="2248" spans="3:4" ht="12.75">
      <c r="C2248" s="16"/>
      <c r="D2248" s="16"/>
    </row>
    <row r="2249" spans="3:4" ht="12.75">
      <c r="C2249" s="16"/>
      <c r="D2249" s="16"/>
    </row>
    <row r="2250" spans="3:4" ht="12.75">
      <c r="C2250" s="16"/>
      <c r="D2250" s="16"/>
    </row>
    <row r="2251" spans="3:4" ht="12.75">
      <c r="C2251" s="16"/>
      <c r="D2251" s="16"/>
    </row>
    <row r="2252" spans="3:4" ht="12.75">
      <c r="C2252" s="16"/>
      <c r="D2252" s="16"/>
    </row>
    <row r="2253" spans="3:4" ht="12.75">
      <c r="C2253" s="16"/>
      <c r="D2253" s="16"/>
    </row>
    <row r="2254" spans="3:4" ht="12.75">
      <c r="C2254" s="16"/>
      <c r="D2254" s="16"/>
    </row>
    <row r="2255" spans="3:4" ht="12.75">
      <c r="C2255" s="16"/>
      <c r="D2255" s="16"/>
    </row>
    <row r="2256" spans="3:4" ht="12.75">
      <c r="C2256" s="16"/>
      <c r="D2256" s="16"/>
    </row>
    <row r="2257" spans="3:4" ht="12.75">
      <c r="C2257" s="16"/>
      <c r="D2257" s="16"/>
    </row>
    <row r="2258" spans="3:4" ht="12.75">
      <c r="C2258" s="16"/>
      <c r="D2258" s="16"/>
    </row>
    <row r="2259" spans="3:4" ht="12.75">
      <c r="C2259" s="16"/>
      <c r="D2259" s="16"/>
    </row>
    <row r="2260" spans="3:4" ht="12.75">
      <c r="C2260" s="16"/>
      <c r="D2260" s="16"/>
    </row>
    <row r="2261" spans="3:4" ht="12.75">
      <c r="C2261" s="16"/>
      <c r="D2261" s="16"/>
    </row>
    <row r="2262" spans="3:4" ht="12.75">
      <c r="C2262" s="16"/>
      <c r="D2262" s="16"/>
    </row>
    <row r="2263" spans="3:4" ht="12.75">
      <c r="C2263" s="16"/>
      <c r="D2263" s="16"/>
    </row>
    <row r="2264" spans="3:4" ht="12.75">
      <c r="C2264" s="16"/>
      <c r="D2264" s="16"/>
    </row>
    <row r="2265" spans="3:4" ht="12.75">
      <c r="C2265" s="16"/>
      <c r="D2265" s="16"/>
    </row>
    <row r="2266" spans="3:4" ht="12.75">
      <c r="C2266" s="16"/>
      <c r="D2266" s="16"/>
    </row>
    <row r="2267" spans="3:4" ht="12.75">
      <c r="C2267" s="16"/>
      <c r="D2267" s="16"/>
    </row>
    <row r="2268" spans="3:4" ht="12.75">
      <c r="C2268" s="16"/>
      <c r="D2268" s="16"/>
    </row>
    <row r="2269" spans="3:4" ht="12.75">
      <c r="C2269" s="16"/>
      <c r="D2269" s="16"/>
    </row>
    <row r="2270" spans="3:4" ht="12.75">
      <c r="C2270" s="16"/>
      <c r="D2270" s="16"/>
    </row>
    <row r="2271" spans="3:4" ht="12.75">
      <c r="C2271" s="16"/>
      <c r="D2271" s="16"/>
    </row>
    <row r="2272" spans="3:4" ht="12.75">
      <c r="C2272" s="16"/>
      <c r="D2272" s="16"/>
    </row>
    <row r="2273" spans="3:4" ht="12.75">
      <c r="C2273" s="16"/>
      <c r="D2273" s="16"/>
    </row>
    <row r="2274" spans="3:4" ht="12.75">
      <c r="C2274" s="16"/>
      <c r="D2274" s="16"/>
    </row>
    <row r="2275" spans="3:4" ht="12.75">
      <c r="C2275" s="16"/>
      <c r="D2275" s="16"/>
    </row>
    <row r="2276" spans="3:4" ht="12.75">
      <c r="C2276" s="16"/>
      <c r="D2276" s="16"/>
    </row>
    <row r="2277" spans="3:4" ht="12.75">
      <c r="C2277" s="16"/>
      <c r="D2277" s="16"/>
    </row>
    <row r="2278" spans="3:4" ht="12.75">
      <c r="C2278" s="16"/>
      <c r="D2278" s="16"/>
    </row>
    <row r="2279" spans="3:4" ht="12.75">
      <c r="C2279" s="16"/>
      <c r="D2279" s="16"/>
    </row>
    <row r="2280" spans="3:4" ht="12.75">
      <c r="C2280" s="16"/>
      <c r="D2280" s="16"/>
    </row>
    <row r="2281" spans="3:4" ht="12.75">
      <c r="C2281" s="16"/>
      <c r="D2281" s="16"/>
    </row>
    <row r="2282" spans="3:4" ht="12.75">
      <c r="C2282" s="16"/>
      <c r="D2282" s="16"/>
    </row>
    <row r="2283" spans="3:4" ht="12.75">
      <c r="C2283" s="16"/>
      <c r="D2283" s="16"/>
    </row>
    <row r="2284" spans="3:4" ht="12.75">
      <c r="C2284" s="16"/>
      <c r="D2284" s="16"/>
    </row>
    <row r="2285" spans="3:4" ht="12.75">
      <c r="C2285" s="16"/>
      <c r="D2285" s="16"/>
    </row>
    <row r="2286" spans="3:4" ht="12.75">
      <c r="C2286" s="16"/>
      <c r="D2286" s="16"/>
    </row>
    <row r="2287" spans="3:4" ht="12.75">
      <c r="C2287" s="16"/>
      <c r="D2287" s="16"/>
    </row>
    <row r="2288" spans="3:4" ht="12.75">
      <c r="C2288" s="16"/>
      <c r="D2288" s="16"/>
    </row>
    <row r="2289" spans="3:4" ht="12.75">
      <c r="C2289" s="16"/>
      <c r="D2289" s="16"/>
    </row>
    <row r="2290" spans="3:4" ht="12.75">
      <c r="C2290" s="16"/>
      <c r="D2290" s="16"/>
    </row>
    <row r="2291" spans="3:4" ht="12.75">
      <c r="C2291" s="16"/>
      <c r="D2291" s="16"/>
    </row>
    <row r="2292" spans="3:4" ht="12.75">
      <c r="C2292" s="16"/>
      <c r="D2292" s="16"/>
    </row>
    <row r="2293" spans="3:4" ht="12.75">
      <c r="C2293" s="16"/>
      <c r="D2293" s="16"/>
    </row>
    <row r="2294" spans="3:4" ht="12.75">
      <c r="C2294" s="16"/>
      <c r="D2294" s="16"/>
    </row>
    <row r="2295" spans="3:4" ht="12.75">
      <c r="C2295" s="16"/>
      <c r="D2295" s="16"/>
    </row>
    <row r="2296" spans="3:4" ht="12.75">
      <c r="C2296" s="16"/>
      <c r="D2296" s="16"/>
    </row>
    <row r="2297" spans="3:4" ht="12.75">
      <c r="C2297" s="16"/>
      <c r="D2297" s="16"/>
    </row>
    <row r="2298" spans="3:4" ht="12.75">
      <c r="C2298" s="16"/>
      <c r="D2298" s="16"/>
    </row>
    <row r="2299" spans="3:4" ht="12.75">
      <c r="C2299" s="16"/>
      <c r="D2299" s="16"/>
    </row>
    <row r="2300" spans="3:4" ht="12.75">
      <c r="C2300" s="16"/>
      <c r="D2300" s="16"/>
    </row>
    <row r="2301" spans="3:4" ht="12.75">
      <c r="C2301" s="16"/>
      <c r="D2301" s="16"/>
    </row>
    <row r="2302" spans="3:4" ht="12.75">
      <c r="C2302" s="16"/>
      <c r="D2302" s="16"/>
    </row>
    <row r="2303" spans="3:4" ht="12.75">
      <c r="C2303" s="16"/>
      <c r="D2303" s="16"/>
    </row>
    <row r="2304" spans="3:4" ht="12.75">
      <c r="C2304" s="16"/>
      <c r="D2304" s="16"/>
    </row>
    <row r="2305" spans="3:4" ht="12.75">
      <c r="C2305" s="16"/>
      <c r="D2305" s="16"/>
    </row>
    <row r="2306" spans="3:4" ht="12.75">
      <c r="C2306" s="16"/>
      <c r="D2306" s="16"/>
    </row>
    <row r="2307" spans="3:4" ht="12.75">
      <c r="C2307" s="16"/>
      <c r="D2307" s="16"/>
    </row>
    <row r="2308" spans="3:4" ht="12.75">
      <c r="C2308" s="16"/>
      <c r="D2308" s="16"/>
    </row>
    <row r="2309" spans="3:4" ht="12.75">
      <c r="C2309" s="16"/>
      <c r="D2309" s="16"/>
    </row>
    <row r="2310" spans="3:4" ht="12.75">
      <c r="C2310" s="16"/>
      <c r="D2310" s="16"/>
    </row>
    <row r="2311" spans="3:4" ht="12.75">
      <c r="C2311" s="16"/>
      <c r="D2311" s="16"/>
    </row>
    <row r="2312" spans="3:4" ht="12.75">
      <c r="C2312" s="16"/>
      <c r="D2312" s="16"/>
    </row>
    <row r="2313" spans="3:4" ht="12.75">
      <c r="C2313" s="16"/>
      <c r="D2313" s="16"/>
    </row>
    <row r="2314" spans="3:4" ht="12.75">
      <c r="C2314" s="16"/>
      <c r="D2314" s="16"/>
    </row>
    <row r="2315" spans="3:4" ht="12.75">
      <c r="C2315" s="16"/>
      <c r="D2315" s="16"/>
    </row>
    <row r="2316" spans="3:4" ht="12.75">
      <c r="C2316" s="16"/>
      <c r="D2316" s="16"/>
    </row>
    <row r="2317" spans="3:4" ht="12.75">
      <c r="C2317" s="16"/>
      <c r="D2317" s="16"/>
    </row>
    <row r="2318" spans="3:4" ht="12.75">
      <c r="C2318" s="16"/>
      <c r="D2318" s="16"/>
    </row>
    <row r="2319" spans="3:4" ht="12.75">
      <c r="C2319" s="16"/>
      <c r="D2319" s="16"/>
    </row>
    <row r="2320" spans="3:4" ht="12.75">
      <c r="C2320" s="16"/>
      <c r="D2320" s="16"/>
    </row>
    <row r="2321" spans="3:4" ht="12.75">
      <c r="C2321" s="16"/>
      <c r="D2321" s="16"/>
    </row>
    <row r="2322" spans="3:4" ht="12.75">
      <c r="C2322" s="16"/>
      <c r="D2322" s="16"/>
    </row>
    <row r="2323" spans="3:4" ht="12.75">
      <c r="C2323" s="16"/>
      <c r="D2323" s="16"/>
    </row>
    <row r="2324" spans="3:4" ht="12.75">
      <c r="C2324" s="16"/>
      <c r="D2324" s="16"/>
    </row>
    <row r="2325" spans="3:4" ht="12.75">
      <c r="C2325" s="16"/>
      <c r="D2325" s="16"/>
    </row>
    <row r="2326" spans="3:4" ht="12.75">
      <c r="C2326" s="16"/>
      <c r="D2326" s="16"/>
    </row>
    <row r="2327" spans="3:4" ht="12.75">
      <c r="C2327" s="16"/>
      <c r="D2327" s="16"/>
    </row>
    <row r="2328" spans="3:4" ht="12.75">
      <c r="C2328" s="16"/>
      <c r="D2328" s="16"/>
    </row>
    <row r="2329" spans="3:4" ht="12.75">
      <c r="C2329" s="16"/>
      <c r="D2329" s="16"/>
    </row>
    <row r="2330" spans="3:4" ht="12.75">
      <c r="C2330" s="16"/>
      <c r="D2330" s="16"/>
    </row>
    <row r="2331" spans="3:4" ht="12.75">
      <c r="C2331" s="16"/>
      <c r="D2331" s="16"/>
    </row>
    <row r="2332" spans="3:4" ht="12.75">
      <c r="C2332" s="16"/>
      <c r="D2332" s="16"/>
    </row>
    <row r="2333" spans="3:4" ht="12.75">
      <c r="C2333" s="16"/>
      <c r="D2333" s="16"/>
    </row>
    <row r="2334" spans="3:4" ht="12.75">
      <c r="C2334" s="16"/>
      <c r="D2334" s="16"/>
    </row>
    <row r="2335" spans="3:4" ht="12.75">
      <c r="C2335" s="16"/>
      <c r="D2335" s="16"/>
    </row>
    <row r="2336" spans="3:4" ht="12.75">
      <c r="C2336" s="16"/>
      <c r="D2336" s="16"/>
    </row>
    <row r="2337" spans="3:4" ht="12.75">
      <c r="C2337" s="16"/>
      <c r="D2337" s="16"/>
    </row>
    <row r="2338" spans="3:4" ht="12.75">
      <c r="C2338" s="16"/>
      <c r="D2338" s="16"/>
    </row>
    <row r="2339" spans="3:4" ht="12.75">
      <c r="C2339" s="16"/>
      <c r="D2339" s="16"/>
    </row>
    <row r="2340" spans="3:4" ht="12.75">
      <c r="C2340" s="16"/>
      <c r="D2340" s="16"/>
    </row>
    <row r="2341" spans="3:4" ht="12.75">
      <c r="C2341" s="16"/>
      <c r="D2341" s="16"/>
    </row>
    <row r="2342" spans="3:4" ht="12.75">
      <c r="C2342" s="16"/>
      <c r="D2342" s="16"/>
    </row>
    <row r="2343" spans="3:4" ht="12.75">
      <c r="C2343" s="16"/>
      <c r="D2343" s="16"/>
    </row>
    <row r="2344" spans="3:4" ht="12.75">
      <c r="C2344" s="16"/>
      <c r="D2344" s="16"/>
    </row>
    <row r="2345" spans="3:4" ht="12.75">
      <c r="C2345" s="16"/>
      <c r="D2345" s="16"/>
    </row>
    <row r="2346" spans="3:4" ht="12.75">
      <c r="C2346" s="16"/>
      <c r="D2346" s="16"/>
    </row>
    <row r="2347" spans="3:4" ht="12.75">
      <c r="C2347" s="16"/>
      <c r="D2347" s="16"/>
    </row>
    <row r="2348" spans="3:4" ht="12.75">
      <c r="C2348" s="16"/>
      <c r="D2348" s="16"/>
    </row>
    <row r="2349" spans="3:4" ht="12.75">
      <c r="C2349" s="16"/>
      <c r="D2349" s="16"/>
    </row>
    <row r="2350" spans="3:4" ht="12.75">
      <c r="C2350" s="16"/>
      <c r="D2350" s="16"/>
    </row>
    <row r="2351" spans="3:4" ht="12.75">
      <c r="C2351" s="16"/>
      <c r="D2351" s="16"/>
    </row>
    <row r="2352" spans="3:4" ht="12.75">
      <c r="C2352" s="16"/>
      <c r="D2352" s="16"/>
    </row>
    <row r="2353" spans="3:4" ht="12.75">
      <c r="C2353" s="16"/>
      <c r="D2353" s="16"/>
    </row>
    <row r="2354" spans="3:4" ht="12.75">
      <c r="C2354" s="16"/>
      <c r="D2354" s="16"/>
    </row>
    <row r="2355" spans="3:4" ht="12.75">
      <c r="C2355" s="16"/>
      <c r="D2355" s="16"/>
    </row>
    <row r="2356" spans="3:4" ht="12.75">
      <c r="C2356" s="16"/>
      <c r="D2356" s="16"/>
    </row>
    <row r="2357" spans="3:4" ht="12.75">
      <c r="C2357" s="16"/>
      <c r="D2357" s="16"/>
    </row>
    <row r="2358" spans="3:4" ht="12.75">
      <c r="C2358" s="16"/>
      <c r="D2358" s="16"/>
    </row>
    <row r="2359" spans="3:4" ht="12.75">
      <c r="C2359" s="16"/>
      <c r="D2359" s="16"/>
    </row>
    <row r="2360" spans="3:4" ht="12.75">
      <c r="C2360" s="16"/>
      <c r="D2360" s="16"/>
    </row>
    <row r="2361" spans="3:4" ht="12.75">
      <c r="C2361" s="16"/>
      <c r="D2361" s="16"/>
    </row>
    <row r="2362" spans="3:4" ht="12.75">
      <c r="C2362" s="16"/>
      <c r="D2362" s="16"/>
    </row>
    <row r="2363" spans="3:4" ht="12.75">
      <c r="C2363" s="16"/>
      <c r="D2363" s="16"/>
    </row>
    <row r="2364" spans="3:4" ht="12.75">
      <c r="C2364" s="16"/>
      <c r="D2364" s="16"/>
    </row>
    <row r="2365" spans="3:4" ht="12.75">
      <c r="C2365" s="16"/>
      <c r="D2365" s="16"/>
    </row>
    <row r="2366" spans="3:4" ht="12.75">
      <c r="C2366" s="16"/>
      <c r="D2366" s="16"/>
    </row>
    <row r="2367" spans="3:4" ht="12.75">
      <c r="C2367" s="16"/>
      <c r="D2367" s="16"/>
    </row>
    <row r="2368" spans="3:4" ht="12.75">
      <c r="C2368" s="16"/>
      <c r="D2368" s="16"/>
    </row>
    <row r="2369" spans="3:4" ht="12.75">
      <c r="C2369" s="16"/>
      <c r="D2369" s="16"/>
    </row>
    <row r="2370" spans="3:4" ht="12.75">
      <c r="C2370" s="16"/>
      <c r="D2370" s="16"/>
    </row>
    <row r="2371" spans="3:4" ht="12.75">
      <c r="C2371" s="16"/>
      <c r="D2371" s="16"/>
    </row>
    <row r="2372" spans="3:4" ht="12.75">
      <c r="C2372" s="16"/>
      <c r="D2372" s="16"/>
    </row>
    <row r="2373" spans="3:4" ht="12.75">
      <c r="C2373" s="16"/>
      <c r="D2373" s="16"/>
    </row>
    <row r="2374" spans="3:4" ht="12.75">
      <c r="C2374" s="16"/>
      <c r="D2374" s="16"/>
    </row>
    <row r="2375" spans="3:4" ht="12.75">
      <c r="C2375" s="16"/>
      <c r="D2375" s="16"/>
    </row>
    <row r="2376" spans="3:4" ht="12.75">
      <c r="C2376" s="16"/>
      <c r="D2376" s="16"/>
    </row>
    <row r="2377" spans="3:4" ht="12.75">
      <c r="C2377" s="16"/>
      <c r="D2377" s="16"/>
    </row>
    <row r="2378" spans="3:4" ht="12.75">
      <c r="C2378" s="16"/>
      <c r="D2378" s="16"/>
    </row>
    <row r="2379" spans="3:4" ht="12.75">
      <c r="C2379" s="16"/>
      <c r="D2379" s="16"/>
    </row>
    <row r="2380" spans="3:4" ht="12.75">
      <c r="C2380" s="16"/>
      <c r="D2380" s="16"/>
    </row>
    <row r="2381" spans="3:4" ht="12.75">
      <c r="C2381" s="16"/>
      <c r="D2381" s="16"/>
    </row>
    <row r="2382" spans="3:4" ht="12.75">
      <c r="C2382" s="16"/>
      <c r="D2382" s="16"/>
    </row>
    <row r="2383" spans="3:4" ht="12.75">
      <c r="C2383" s="16"/>
      <c r="D2383" s="16"/>
    </row>
    <row r="2384" spans="3:4" ht="12.75">
      <c r="C2384" s="16"/>
      <c r="D2384" s="16"/>
    </row>
    <row r="2385" spans="3:4" ht="12.75">
      <c r="C2385" s="16"/>
      <c r="D2385" s="16"/>
    </row>
    <row r="2386" spans="3:4" ht="12.75">
      <c r="C2386" s="16"/>
      <c r="D2386" s="16"/>
    </row>
    <row r="2387" spans="3:4" ht="12.75">
      <c r="C2387" s="16"/>
      <c r="D2387" s="16"/>
    </row>
    <row r="2388" spans="3:4" ht="12.75">
      <c r="C2388" s="16"/>
      <c r="D2388" s="16"/>
    </row>
    <row r="2389" spans="3:4" ht="12.75">
      <c r="C2389" s="16"/>
      <c r="D2389" s="16"/>
    </row>
    <row r="2390" spans="3:4" ht="12.75">
      <c r="C2390" s="16"/>
      <c r="D2390" s="16"/>
    </row>
    <row r="2391" spans="3:4" ht="12.75">
      <c r="C2391" s="16"/>
      <c r="D2391" s="16"/>
    </row>
    <row r="2392" spans="3:4" ht="12.75">
      <c r="C2392" s="16"/>
      <c r="D2392" s="16"/>
    </row>
    <row r="2393" spans="3:4" ht="12.75">
      <c r="C2393" s="16"/>
      <c r="D2393" s="16"/>
    </row>
    <row r="2394" spans="3:4" ht="12.75">
      <c r="C2394" s="16"/>
      <c r="D2394" s="16"/>
    </row>
    <row r="2395" spans="3:4" ht="12.75">
      <c r="C2395" s="16"/>
      <c r="D2395" s="16"/>
    </row>
    <row r="2396" spans="3:4" ht="12.75">
      <c r="C2396" s="16"/>
      <c r="D2396" s="16"/>
    </row>
    <row r="2397" spans="3:4" ht="12.75">
      <c r="C2397" s="16"/>
      <c r="D2397" s="16"/>
    </row>
    <row r="2398" spans="3:4" ht="12.75">
      <c r="C2398" s="16"/>
      <c r="D2398" s="16"/>
    </row>
    <row r="2399" spans="3:4" ht="12.75">
      <c r="C2399" s="16"/>
      <c r="D2399" s="16"/>
    </row>
    <row r="2400" spans="3:4" ht="12.75">
      <c r="C2400" s="16"/>
      <c r="D2400" s="16"/>
    </row>
    <row r="2401" spans="3:4" ht="12.75">
      <c r="C2401" s="16"/>
      <c r="D2401" s="16"/>
    </row>
    <row r="2402" spans="3:4" ht="12.75">
      <c r="C2402" s="16"/>
      <c r="D2402" s="16"/>
    </row>
    <row r="2403" spans="3:4" ht="12.75">
      <c r="C2403" s="16"/>
      <c r="D2403" s="16"/>
    </row>
    <row r="2404" spans="3:4" ht="12.75">
      <c r="C2404" s="16"/>
      <c r="D2404" s="16"/>
    </row>
    <row r="2405" spans="3:4" ht="12.75">
      <c r="C2405" s="16"/>
      <c r="D2405" s="16"/>
    </row>
    <row r="2406" spans="3:4" ht="12.75">
      <c r="C2406" s="16"/>
      <c r="D2406" s="16"/>
    </row>
    <row r="2407" spans="3:4" ht="12.75">
      <c r="C2407" s="16"/>
      <c r="D2407" s="16"/>
    </row>
    <row r="2408" spans="3:4" ht="12.75">
      <c r="C2408" s="16"/>
      <c r="D2408" s="16"/>
    </row>
    <row r="2409" spans="3:4" ht="12.75">
      <c r="C2409" s="16"/>
      <c r="D2409" s="16"/>
    </row>
    <row r="2410" spans="3:4" ht="12.75">
      <c r="C2410" s="16"/>
      <c r="D2410" s="16"/>
    </row>
    <row r="2411" spans="3:4" ht="12.75">
      <c r="C2411" s="16"/>
      <c r="D2411" s="16"/>
    </row>
    <row r="2412" spans="3:4" ht="12.75">
      <c r="C2412" s="16"/>
      <c r="D2412" s="16"/>
    </row>
    <row r="2413" spans="3:4" ht="12.75">
      <c r="C2413" s="16"/>
      <c r="D2413" s="16"/>
    </row>
    <row r="2414" spans="3:4" ht="12.75">
      <c r="C2414" s="16"/>
      <c r="D2414" s="16"/>
    </row>
    <row r="2415" spans="3:4" ht="12.75">
      <c r="C2415" s="16"/>
      <c r="D2415" s="16"/>
    </row>
    <row r="2416" spans="3:4" ht="12.75">
      <c r="C2416" s="16"/>
      <c r="D2416" s="16"/>
    </row>
    <row r="2417" spans="3:4" ht="12.75">
      <c r="C2417" s="16"/>
      <c r="D2417" s="16"/>
    </row>
    <row r="2418" spans="3:4" ht="12.75">
      <c r="C2418" s="16"/>
      <c r="D2418" s="16"/>
    </row>
    <row r="2419" spans="3:4" ht="12.75">
      <c r="C2419" s="16"/>
      <c r="D2419" s="16"/>
    </row>
    <row r="2420" spans="3:4" ht="12.75">
      <c r="C2420" s="16"/>
      <c r="D2420" s="16"/>
    </row>
    <row r="2421" spans="3:4" ht="12.75">
      <c r="C2421" s="16"/>
      <c r="D2421" s="16"/>
    </row>
    <row r="2422" spans="3:4" ht="12.75">
      <c r="C2422" s="16"/>
      <c r="D2422" s="16"/>
    </row>
    <row r="2423" spans="3:4" ht="12.75">
      <c r="C2423" s="16"/>
      <c r="D2423" s="16"/>
    </row>
    <row r="2424" spans="3:4" ht="12.75">
      <c r="C2424" s="16"/>
      <c r="D2424" s="16"/>
    </row>
    <row r="2425" spans="3:4" ht="12.75">
      <c r="C2425" s="16"/>
      <c r="D2425" s="16"/>
    </row>
    <row r="2426" spans="3:4" ht="12.75">
      <c r="C2426" s="16"/>
      <c r="D2426" s="16"/>
    </row>
    <row r="2427" spans="3:4" ht="12.75">
      <c r="C2427" s="16"/>
      <c r="D2427" s="16"/>
    </row>
    <row r="2428" spans="3:4" ht="12.75">
      <c r="C2428" s="16"/>
      <c r="D2428" s="16"/>
    </row>
    <row r="2429" spans="3:4" ht="12.75">
      <c r="C2429" s="16"/>
      <c r="D2429" s="16"/>
    </row>
    <row r="2430" spans="3:4" ht="12.75">
      <c r="C2430" s="16"/>
      <c r="D2430" s="16"/>
    </row>
    <row r="2431" spans="3:4" ht="12.75">
      <c r="C2431" s="16"/>
      <c r="D2431" s="16"/>
    </row>
    <row r="2432" spans="3:4" ht="12.75">
      <c r="C2432" s="16"/>
      <c r="D2432" s="16"/>
    </row>
    <row r="2433" spans="3:4" ht="12.75">
      <c r="C2433" s="16"/>
      <c r="D2433" s="16"/>
    </row>
    <row r="2434" spans="3:4" ht="12.75">
      <c r="C2434" s="16"/>
      <c r="D2434" s="16"/>
    </row>
    <row r="2435" spans="3:4" ht="12.75">
      <c r="C2435" s="16"/>
      <c r="D2435" s="16"/>
    </row>
    <row r="2436" spans="3:4" ht="12.75">
      <c r="C2436" s="16"/>
      <c r="D2436" s="16"/>
    </row>
    <row r="2437" spans="3:4" ht="12.75">
      <c r="C2437" s="16"/>
      <c r="D2437" s="16"/>
    </row>
    <row r="2438" spans="3:4" ht="12.75">
      <c r="C2438" s="16"/>
      <c r="D2438" s="16"/>
    </row>
    <row r="2439" spans="3:4" ht="12.75">
      <c r="C2439" s="16"/>
      <c r="D2439" s="16"/>
    </row>
    <row r="2440" spans="3:4" ht="12.75">
      <c r="C2440" s="16"/>
      <c r="D2440" s="16"/>
    </row>
    <row r="2441" spans="3:4" ht="12.75">
      <c r="C2441" s="16"/>
      <c r="D2441" s="16"/>
    </row>
    <row r="2442" spans="3:4" ht="12.75">
      <c r="C2442" s="16"/>
      <c r="D2442" s="16"/>
    </row>
    <row r="2443" spans="3:4" ht="12.75">
      <c r="C2443" s="16"/>
      <c r="D2443" s="16"/>
    </row>
    <row r="2444" spans="3:4" ht="12.75">
      <c r="C2444" s="16"/>
      <c r="D2444" s="16"/>
    </row>
    <row r="2445" spans="3:4" ht="12.75">
      <c r="C2445" s="16"/>
      <c r="D2445" s="16"/>
    </row>
    <row r="2446" spans="3:4" ht="12.75">
      <c r="C2446" s="16"/>
      <c r="D2446" s="16"/>
    </row>
    <row r="2447" spans="3:4" ht="12.75">
      <c r="C2447" s="16"/>
      <c r="D2447" s="16"/>
    </row>
    <row r="2448" spans="3:4" ht="12.75">
      <c r="C2448" s="16"/>
      <c r="D2448" s="16"/>
    </row>
    <row r="2449" spans="3:4" ht="12.75">
      <c r="C2449" s="16"/>
      <c r="D2449" s="16"/>
    </row>
    <row r="2450" spans="3:4" ht="12.75">
      <c r="C2450" s="16"/>
      <c r="D2450" s="16"/>
    </row>
    <row r="2451" spans="3:4" ht="12.75">
      <c r="C2451" s="16"/>
      <c r="D2451" s="16"/>
    </row>
    <row r="2452" spans="3:4" ht="12.75">
      <c r="C2452" s="16"/>
      <c r="D2452" s="16"/>
    </row>
    <row r="2453" spans="3:4" ht="12.75">
      <c r="C2453" s="16"/>
      <c r="D2453" s="16"/>
    </row>
    <row r="2454" spans="3:4" ht="12.75">
      <c r="C2454" s="16"/>
      <c r="D2454" s="16"/>
    </row>
    <row r="2455" spans="3:4" ht="12.75">
      <c r="C2455" s="16"/>
      <c r="D2455" s="16"/>
    </row>
    <row r="2456" spans="3:4" ht="12.75">
      <c r="C2456" s="16"/>
      <c r="D2456" s="16"/>
    </row>
    <row r="2457" spans="3:4" ht="12.75">
      <c r="C2457" s="16"/>
      <c r="D2457" s="16"/>
    </row>
    <row r="2458" spans="3:4" ht="12.75">
      <c r="C2458" s="16"/>
      <c r="D2458" s="16"/>
    </row>
    <row r="2459" spans="3:4" ht="12.75">
      <c r="C2459" s="16"/>
      <c r="D2459" s="16"/>
    </row>
    <row r="2460" spans="3:4" ht="12.75">
      <c r="C2460" s="16"/>
      <c r="D2460" s="16"/>
    </row>
    <row r="2461" spans="3:4" ht="12.75">
      <c r="C2461" s="16"/>
      <c r="D2461" s="16"/>
    </row>
    <row r="2462" spans="3:4" ht="12.75">
      <c r="C2462" s="16"/>
      <c r="D2462" s="16"/>
    </row>
    <row r="2463" spans="3:4" ht="12.75">
      <c r="C2463" s="16"/>
      <c r="D2463" s="16"/>
    </row>
    <row r="2464" spans="3:4" ht="12.75">
      <c r="C2464" s="16"/>
      <c r="D2464" s="16"/>
    </row>
    <row r="2465" spans="3:4" ht="12.75">
      <c r="C2465" s="16"/>
      <c r="D2465" s="16"/>
    </row>
    <row r="2466" spans="3:4" ht="12.75">
      <c r="C2466" s="16"/>
      <c r="D2466" s="16"/>
    </row>
    <row r="2467" spans="3:4" ht="12.75">
      <c r="C2467" s="16"/>
      <c r="D2467" s="16"/>
    </row>
    <row r="2468" spans="3:4" ht="12.75">
      <c r="C2468" s="16"/>
      <c r="D2468" s="16"/>
    </row>
    <row r="2469" spans="3:4" ht="12.75">
      <c r="C2469" s="16"/>
      <c r="D2469" s="16"/>
    </row>
    <row r="2470" spans="3:4" ht="12.75">
      <c r="C2470" s="16"/>
      <c r="D2470" s="16"/>
    </row>
    <row r="2471" spans="3:4" ht="12.75">
      <c r="C2471" s="16"/>
      <c r="D2471" s="16"/>
    </row>
    <row r="2472" spans="3:4" ht="12.75">
      <c r="C2472" s="16"/>
      <c r="D2472" s="16"/>
    </row>
    <row r="2473" spans="3:4" ht="12.75">
      <c r="C2473" s="16"/>
      <c r="D2473" s="16"/>
    </row>
    <row r="2474" spans="3:4" ht="12.75">
      <c r="C2474" s="16"/>
      <c r="D2474" s="16"/>
    </row>
    <row r="2475" spans="3:4" ht="12.75">
      <c r="C2475" s="16"/>
      <c r="D2475" s="16"/>
    </row>
    <row r="2476" spans="3:4" ht="12.75">
      <c r="C2476" s="16"/>
      <c r="D2476" s="16"/>
    </row>
    <row r="2477" spans="3:4" ht="12.75">
      <c r="C2477" s="16"/>
      <c r="D2477" s="16"/>
    </row>
    <row r="2478" spans="3:4" ht="12.75">
      <c r="C2478" s="16"/>
      <c r="D2478" s="16"/>
    </row>
    <row r="2479" spans="3:4" ht="12.75">
      <c r="C2479" s="16"/>
      <c r="D2479" s="16"/>
    </row>
    <row r="2480" spans="3:4" ht="12.75">
      <c r="C2480" s="16"/>
      <c r="D2480" s="16"/>
    </row>
    <row r="2481" spans="3:4" ht="12.75">
      <c r="C2481" s="16"/>
      <c r="D2481" s="16"/>
    </row>
    <row r="2482" spans="3:4" ht="12.75">
      <c r="C2482" s="16"/>
      <c r="D2482" s="16"/>
    </row>
    <row r="2483" spans="3:4" ht="12.75">
      <c r="C2483" s="16"/>
      <c r="D2483" s="16"/>
    </row>
    <row r="2484" spans="3:4" ht="12.75">
      <c r="C2484" s="16"/>
      <c r="D2484" s="16"/>
    </row>
    <row r="2485" spans="3:4" ht="12.75">
      <c r="C2485" s="16"/>
      <c r="D2485" s="16"/>
    </row>
    <row r="2486" spans="3:4" ht="12.75">
      <c r="C2486" s="16"/>
      <c r="D2486" s="16"/>
    </row>
    <row r="2487" spans="3:4" ht="12.75">
      <c r="C2487" s="16"/>
      <c r="D2487" s="16"/>
    </row>
    <row r="2488" spans="3:4" ht="12.75">
      <c r="C2488" s="16"/>
      <c r="D2488" s="16"/>
    </row>
    <row r="2489" spans="3:4" ht="12.75">
      <c r="C2489" s="16"/>
      <c r="D2489" s="16"/>
    </row>
    <row r="2490" spans="3:4" ht="12.75">
      <c r="C2490" s="16"/>
      <c r="D2490" s="16"/>
    </row>
    <row r="2491" spans="3:4" ht="12.75">
      <c r="C2491" s="16"/>
      <c r="D2491" s="16"/>
    </row>
    <row r="2492" spans="3:4" ht="12.75">
      <c r="C2492" s="16"/>
      <c r="D2492" s="16"/>
    </row>
    <row r="2493" spans="3:4" ht="12.75">
      <c r="C2493" s="16"/>
      <c r="D2493" s="16"/>
    </row>
    <row r="2494" spans="3:4" ht="12.75">
      <c r="C2494" s="16"/>
      <c r="D2494" s="16"/>
    </row>
    <row r="2495" spans="3:4" ht="12.75">
      <c r="C2495" s="16"/>
      <c r="D2495" s="16"/>
    </row>
    <row r="2496" spans="3:4" ht="12.75">
      <c r="C2496" s="16"/>
      <c r="D2496" s="16"/>
    </row>
    <row r="2497" spans="3:4" ht="12.75">
      <c r="C2497" s="16"/>
      <c r="D2497" s="16"/>
    </row>
    <row r="2498" spans="3:4" ht="12.75">
      <c r="C2498" s="16"/>
      <c r="D2498" s="16"/>
    </row>
    <row r="2499" spans="3:4" ht="12.75">
      <c r="C2499" s="16"/>
      <c r="D2499" s="16"/>
    </row>
    <row r="2500" spans="3:4" ht="12.75">
      <c r="C2500" s="16"/>
      <c r="D2500" s="16"/>
    </row>
    <row r="2501" spans="3:4" ht="12.75">
      <c r="C2501" s="16"/>
      <c r="D2501" s="16"/>
    </row>
    <row r="2502" spans="3:4" ht="12.75">
      <c r="C2502" s="16"/>
      <c r="D2502" s="16"/>
    </row>
    <row r="2503" spans="3:4" ht="12.75">
      <c r="C2503" s="16"/>
      <c r="D2503" s="16"/>
    </row>
    <row r="2504" spans="3:4" ht="12.75">
      <c r="C2504" s="16"/>
      <c r="D2504" s="16"/>
    </row>
    <row r="2505" spans="3:4" ht="12.75">
      <c r="C2505" s="16"/>
      <c r="D2505" s="16"/>
    </row>
    <row r="2506" spans="3:4" ht="12.75">
      <c r="C2506" s="16"/>
      <c r="D2506" s="16"/>
    </row>
    <row r="2507" spans="3:4" ht="12.75">
      <c r="C2507" s="16"/>
      <c r="D2507" s="16"/>
    </row>
    <row r="2508" spans="3:4" ht="12.75">
      <c r="C2508" s="16"/>
      <c r="D2508" s="16"/>
    </row>
    <row r="2509" spans="3:4" ht="12.75">
      <c r="C2509" s="16"/>
      <c r="D2509" s="16"/>
    </row>
    <row r="2510" spans="3:4" ht="12.75">
      <c r="C2510" s="16"/>
      <c r="D2510" s="16"/>
    </row>
    <row r="2511" spans="3:4" ht="12.75">
      <c r="C2511" s="16"/>
      <c r="D2511" s="16"/>
    </row>
    <row r="2512" spans="3:4" ht="12.75">
      <c r="C2512" s="16"/>
      <c r="D2512" s="16"/>
    </row>
    <row r="2513" spans="3:4" ht="12.75">
      <c r="C2513" s="16"/>
      <c r="D2513" s="16"/>
    </row>
    <row r="2514" spans="3:4" ht="12.75">
      <c r="C2514" s="16"/>
      <c r="D2514" s="16"/>
    </row>
    <row r="2515" spans="3:4" ht="12.75">
      <c r="C2515" s="16"/>
      <c r="D2515" s="16"/>
    </row>
    <row r="2516" spans="3:4" ht="12.75">
      <c r="C2516" s="16"/>
      <c r="D2516" s="16"/>
    </row>
    <row r="2517" spans="3:4" ht="12.75">
      <c r="C2517" s="16"/>
      <c r="D2517" s="16"/>
    </row>
    <row r="2518" spans="3:4" ht="12.75">
      <c r="C2518" s="16"/>
      <c r="D2518" s="16"/>
    </row>
    <row r="2519" spans="3:4" ht="12.75">
      <c r="C2519" s="16"/>
      <c r="D2519" s="16"/>
    </row>
    <row r="2520" spans="3:4" ht="12.75">
      <c r="C2520" s="16"/>
      <c r="D2520" s="16"/>
    </row>
    <row r="2521" spans="3:4" ht="12.75">
      <c r="C2521" s="16"/>
      <c r="D2521" s="16"/>
    </row>
    <row r="2522" spans="3:4" ht="12.75">
      <c r="C2522" s="16"/>
      <c r="D2522" s="16"/>
    </row>
    <row r="2523" spans="3:4" ht="12.75">
      <c r="C2523" s="16"/>
      <c r="D2523" s="16"/>
    </row>
    <row r="2524" spans="3:4" ht="12.75">
      <c r="C2524" s="16"/>
      <c r="D2524" s="16"/>
    </row>
    <row r="2525" spans="3:4" ht="12.75">
      <c r="C2525" s="16"/>
      <c r="D2525" s="16"/>
    </row>
    <row r="2526" spans="3:4" ht="12.75">
      <c r="C2526" s="16"/>
      <c r="D2526" s="16"/>
    </row>
    <row r="2527" spans="3:4" ht="12.75">
      <c r="C2527" s="16"/>
      <c r="D2527" s="16"/>
    </row>
    <row r="2528" spans="3:4" ht="12.75">
      <c r="C2528" s="16"/>
      <c r="D2528" s="16"/>
    </row>
    <row r="2529" spans="3:4" ht="12.75">
      <c r="C2529" s="16"/>
      <c r="D2529" s="16"/>
    </row>
    <row r="2530" spans="3:4" ht="12.75">
      <c r="C2530" s="16"/>
      <c r="D2530" s="16"/>
    </row>
    <row r="2531" spans="3:4" ht="12.75">
      <c r="C2531" s="16"/>
      <c r="D2531" s="16"/>
    </row>
    <row r="2532" spans="3:4" ht="12.75">
      <c r="C2532" s="16"/>
      <c r="D2532" s="16"/>
    </row>
    <row r="2533" spans="3:4" ht="12.75">
      <c r="C2533" s="16"/>
      <c r="D2533" s="16"/>
    </row>
    <row r="2534" spans="3:4" ht="12.75">
      <c r="C2534" s="16"/>
      <c r="D2534" s="16"/>
    </row>
    <row r="2535" spans="3:4" ht="12.75">
      <c r="C2535" s="16"/>
      <c r="D2535" s="16"/>
    </row>
    <row r="2536" spans="3:4" ht="12.75">
      <c r="C2536" s="16"/>
      <c r="D2536" s="16"/>
    </row>
    <row r="2537" spans="3:4" ht="12.75">
      <c r="C2537" s="16"/>
      <c r="D2537" s="16"/>
    </row>
    <row r="2538" spans="3:4" ht="12.75">
      <c r="C2538" s="16"/>
      <c r="D2538" s="16"/>
    </row>
    <row r="2539" spans="3:4" ht="12.75">
      <c r="C2539" s="16"/>
      <c r="D2539" s="16"/>
    </row>
    <row r="2540" spans="3:4" ht="12.75">
      <c r="C2540" s="16"/>
      <c r="D2540" s="16"/>
    </row>
    <row r="2541" spans="3:4" ht="12.75">
      <c r="C2541" s="16"/>
      <c r="D2541" s="16"/>
    </row>
    <row r="2542" spans="3:4" ht="12.75">
      <c r="C2542" s="16"/>
      <c r="D2542" s="16"/>
    </row>
    <row r="2543" spans="3:4" ht="12.75">
      <c r="C2543" s="16"/>
      <c r="D2543" s="16"/>
    </row>
    <row r="2544" spans="3:4" ht="12.75">
      <c r="C2544" s="16"/>
      <c r="D2544" s="16"/>
    </row>
    <row r="2545" spans="3:4" ht="12.75">
      <c r="C2545" s="16"/>
      <c r="D2545" s="16"/>
    </row>
    <row r="2546" spans="3:4" ht="12.75">
      <c r="C2546" s="16"/>
      <c r="D2546" s="16"/>
    </row>
    <row r="2547" spans="3:4" ht="12.75">
      <c r="C2547" s="16"/>
      <c r="D2547" s="16"/>
    </row>
    <row r="2548" spans="3:4" ht="12.75">
      <c r="C2548" s="16"/>
      <c r="D2548" s="16"/>
    </row>
    <row r="2549" spans="3:4" ht="12.75">
      <c r="C2549" s="16"/>
      <c r="D2549" s="16"/>
    </row>
    <row r="2550" spans="3:4" ht="12.75">
      <c r="C2550" s="16"/>
      <c r="D2550" s="16"/>
    </row>
    <row r="2551" spans="3:4" ht="12.75">
      <c r="C2551" s="16"/>
      <c r="D2551" s="16"/>
    </row>
    <row r="2552" spans="3:4" ht="12.75">
      <c r="C2552" s="16"/>
      <c r="D2552" s="16"/>
    </row>
    <row r="2553" spans="3:4" ht="12.75">
      <c r="C2553" s="16"/>
      <c r="D2553" s="16"/>
    </row>
    <row r="2554" spans="3:4" ht="12.75">
      <c r="C2554" s="16"/>
      <c r="D2554" s="16"/>
    </row>
    <row r="2555" spans="3:4" ht="12.75">
      <c r="C2555" s="16"/>
      <c r="D2555" s="16"/>
    </row>
    <row r="2556" spans="3:4" ht="12.75">
      <c r="C2556" s="16"/>
      <c r="D2556" s="16"/>
    </row>
    <row r="2557" spans="3:4" ht="12.75">
      <c r="C2557" s="16"/>
      <c r="D2557" s="16"/>
    </row>
    <row r="2558" spans="3:4" ht="12.75">
      <c r="C2558" s="16"/>
      <c r="D2558" s="16"/>
    </row>
    <row r="2559" spans="3:4" ht="12.75">
      <c r="C2559" s="16"/>
      <c r="D2559" s="16"/>
    </row>
    <row r="2560" spans="3:4" ht="12.75">
      <c r="C2560" s="16"/>
      <c r="D2560" s="16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2"/>
  <sheetViews>
    <sheetView zoomScalePageLayoutView="0" workbookViewId="0" topLeftCell="A103">
      <selection activeCell="A41" sqref="A41:C150"/>
    </sheetView>
  </sheetViews>
  <sheetFormatPr defaultColWidth="9.140625" defaultRowHeight="12.75"/>
  <cols>
    <col min="1" max="1" width="19.7109375" style="16" customWidth="1"/>
    <col min="2" max="2" width="4.421875" style="20" customWidth="1"/>
    <col min="3" max="3" width="12.7109375" style="16" customWidth="1"/>
    <col min="4" max="4" width="5.421875" style="20" customWidth="1"/>
    <col min="5" max="5" width="14.8515625" style="20" customWidth="1"/>
    <col min="6" max="6" width="9.140625" style="20" customWidth="1"/>
    <col min="7" max="7" width="12.00390625" style="20" customWidth="1"/>
    <col min="8" max="8" width="14.140625" style="16" customWidth="1"/>
    <col min="9" max="9" width="22.5742187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421875" style="20" customWidth="1"/>
    <col min="14" max="14" width="14.140625" style="20" customWidth="1"/>
    <col min="15" max="15" width="23.421875" style="20" customWidth="1"/>
    <col min="16" max="16" width="16.57421875" style="20" customWidth="1"/>
    <col min="17" max="17" width="41.00390625" style="20" customWidth="1"/>
    <col min="18" max="16384" width="9.140625" style="20" customWidth="1"/>
  </cols>
  <sheetData>
    <row r="1" spans="1:10" ht="15.75">
      <c r="A1" s="60" t="s">
        <v>83</v>
      </c>
      <c r="I1" s="61" t="s">
        <v>84</v>
      </c>
      <c r="J1" s="62" t="s">
        <v>85</v>
      </c>
    </row>
    <row r="2" spans="9:10" ht="12.75">
      <c r="I2" s="63" t="s">
        <v>86</v>
      </c>
      <c r="J2" s="64" t="s">
        <v>87</v>
      </c>
    </row>
    <row r="3" spans="1:10" ht="12.75">
      <c r="A3" s="65" t="s">
        <v>88</v>
      </c>
      <c r="I3" s="63" t="s">
        <v>89</v>
      </c>
      <c r="J3" s="64" t="s">
        <v>90</v>
      </c>
    </row>
    <row r="4" spans="9:10" ht="12.75">
      <c r="I4" s="63" t="s">
        <v>91</v>
      </c>
      <c r="J4" s="64" t="s">
        <v>90</v>
      </c>
    </row>
    <row r="5" spans="9:10" ht="13.5" thickBot="1">
      <c r="I5" s="66" t="s">
        <v>43</v>
      </c>
      <c r="J5" s="67" t="s">
        <v>92</v>
      </c>
    </row>
    <row r="10" ht="13.5" thickBot="1"/>
    <row r="11" spans="1:16" ht="12.75" customHeight="1" thickBot="1">
      <c r="A11" s="16" t="str">
        <f aca="true" t="shared" si="0" ref="A11:A42">P11</f>
        <v> AJ 69.316 </v>
      </c>
      <c r="B11" s="5" t="str">
        <f aca="true" t="shared" si="1" ref="B11:B42">IF(H11=INT(H11),"I","II")</f>
        <v>II</v>
      </c>
      <c r="C11" s="16">
        <f aca="true" t="shared" si="2" ref="C11:C42">1*G11</f>
        <v>34493.873</v>
      </c>
      <c r="D11" s="20" t="str">
        <f aca="true" t="shared" si="3" ref="D11:D42">VLOOKUP(F11,I$1:J$5,2,FALSE)</f>
        <v>vis</v>
      </c>
      <c r="E11" s="68">
        <f>VLOOKUP(C11,A!C$21:E$970,3,FALSE)</f>
        <v>-4707.50709133535</v>
      </c>
      <c r="F11" s="5" t="s">
        <v>43</v>
      </c>
      <c r="G11" s="20" t="str">
        <f aca="true" t="shared" si="4" ref="G11:G42">MID(I11,3,LEN(I11)-3)</f>
        <v>34493.873</v>
      </c>
      <c r="H11" s="16">
        <f aca="true" t="shared" si="5" ref="H11:H42">1*K11</f>
        <v>-4707.5</v>
      </c>
      <c r="I11" s="69" t="s">
        <v>238</v>
      </c>
      <c r="J11" s="70" t="s">
        <v>239</v>
      </c>
      <c r="K11" s="69">
        <v>-4707.5</v>
      </c>
      <c r="L11" s="69" t="s">
        <v>203</v>
      </c>
      <c r="M11" s="70" t="s">
        <v>218</v>
      </c>
      <c r="N11" s="70" t="s">
        <v>74</v>
      </c>
      <c r="O11" s="71" t="s">
        <v>240</v>
      </c>
      <c r="P11" s="71" t="s">
        <v>241</v>
      </c>
    </row>
    <row r="12" spans="1:16" ht="12.75" customHeight="1" thickBot="1">
      <c r="A12" s="16" t="str">
        <f t="shared" si="0"/>
        <v>IBVS 456 </v>
      </c>
      <c r="B12" s="5" t="str">
        <f t="shared" si="1"/>
        <v>I</v>
      </c>
      <c r="C12" s="16">
        <f t="shared" si="2"/>
        <v>40410.4204</v>
      </c>
      <c r="D12" s="20" t="str">
        <f t="shared" si="3"/>
        <v>vis</v>
      </c>
      <c r="E12" s="68">
        <f>VLOOKUP(C12,A!C$21:E$970,3,FALSE)</f>
        <v>-2013.99996984425</v>
      </c>
      <c r="F12" s="5" t="s">
        <v>43</v>
      </c>
      <c r="G12" s="20" t="str">
        <f t="shared" si="4"/>
        <v>40410.4204</v>
      </c>
      <c r="H12" s="16">
        <f t="shared" si="5"/>
        <v>-2014</v>
      </c>
      <c r="I12" s="69" t="s">
        <v>263</v>
      </c>
      <c r="J12" s="70" t="s">
        <v>264</v>
      </c>
      <c r="K12" s="69">
        <v>-2014</v>
      </c>
      <c r="L12" s="69" t="s">
        <v>237</v>
      </c>
      <c r="M12" s="70" t="s">
        <v>218</v>
      </c>
      <c r="N12" s="70" t="s">
        <v>74</v>
      </c>
      <c r="O12" s="71" t="s">
        <v>265</v>
      </c>
      <c r="P12" s="72" t="s">
        <v>266</v>
      </c>
    </row>
    <row r="13" spans="1:16" ht="12.75" customHeight="1" thickBot="1">
      <c r="A13" s="16" t="str">
        <f t="shared" si="0"/>
        <v>IBVS 951 </v>
      </c>
      <c r="B13" s="5" t="str">
        <f t="shared" si="1"/>
        <v>II</v>
      </c>
      <c r="C13" s="16">
        <f t="shared" si="2"/>
        <v>40422.489</v>
      </c>
      <c r="D13" s="20" t="str">
        <f t="shared" si="3"/>
        <v>vis</v>
      </c>
      <c r="E13" s="68">
        <f>VLOOKUP(C13,A!C$21:E$970,3,FALSE)</f>
        <v>-2008.505741902051</v>
      </c>
      <c r="F13" s="5" t="s">
        <v>43</v>
      </c>
      <c r="G13" s="20" t="str">
        <f t="shared" si="4"/>
        <v>40422.4890</v>
      </c>
      <c r="H13" s="16">
        <f t="shared" si="5"/>
        <v>-2008.5</v>
      </c>
      <c r="I13" s="69" t="s">
        <v>267</v>
      </c>
      <c r="J13" s="70" t="s">
        <v>268</v>
      </c>
      <c r="K13" s="69">
        <v>-2008.5</v>
      </c>
      <c r="L13" s="69" t="s">
        <v>269</v>
      </c>
      <c r="M13" s="70" t="s">
        <v>218</v>
      </c>
      <c r="N13" s="70" t="s">
        <v>74</v>
      </c>
      <c r="O13" s="71" t="s">
        <v>270</v>
      </c>
      <c r="P13" s="72" t="s">
        <v>271</v>
      </c>
    </row>
    <row r="14" spans="1:16" ht="12.75" customHeight="1" thickBot="1">
      <c r="A14" s="16" t="str">
        <f t="shared" si="0"/>
        <v>IBVS 456 </v>
      </c>
      <c r="B14" s="5" t="str">
        <f t="shared" si="1"/>
        <v>II</v>
      </c>
      <c r="C14" s="16">
        <f t="shared" si="2"/>
        <v>40477.405</v>
      </c>
      <c r="D14" s="20" t="str">
        <f t="shared" si="3"/>
        <v>vis</v>
      </c>
      <c r="E14" s="68">
        <f>VLOOKUP(C14,A!C$21:E$970,3,FALSE)</f>
        <v>-1983.5052429482528</v>
      </c>
      <c r="F14" s="5" t="s">
        <v>43</v>
      </c>
      <c r="G14" s="20" t="str">
        <f t="shared" si="4"/>
        <v>40477.405</v>
      </c>
      <c r="H14" s="16">
        <f t="shared" si="5"/>
        <v>-1983.5</v>
      </c>
      <c r="I14" s="69" t="s">
        <v>272</v>
      </c>
      <c r="J14" s="70" t="s">
        <v>273</v>
      </c>
      <c r="K14" s="69">
        <v>-1983.5</v>
      </c>
      <c r="L14" s="69" t="s">
        <v>274</v>
      </c>
      <c r="M14" s="70" t="s">
        <v>218</v>
      </c>
      <c r="N14" s="70" t="s">
        <v>74</v>
      </c>
      <c r="O14" s="71" t="s">
        <v>275</v>
      </c>
      <c r="P14" s="72" t="s">
        <v>266</v>
      </c>
    </row>
    <row r="15" spans="1:16" ht="12.75" customHeight="1" thickBot="1">
      <c r="A15" s="16" t="str">
        <f t="shared" si="0"/>
        <v> ORI 119 </v>
      </c>
      <c r="B15" s="5" t="str">
        <f t="shared" si="1"/>
        <v>I</v>
      </c>
      <c r="C15" s="16">
        <f t="shared" si="2"/>
        <v>40713.553</v>
      </c>
      <c r="D15" s="20" t="str">
        <f t="shared" si="3"/>
        <v>vis</v>
      </c>
      <c r="E15" s="68">
        <f>VLOOKUP(C15,A!C$21:E$970,3,FALSE)</f>
        <v>-1875.9989091485975</v>
      </c>
      <c r="F15" s="5" t="s">
        <v>43</v>
      </c>
      <c r="G15" s="20" t="str">
        <f t="shared" si="4"/>
        <v>40713.553</v>
      </c>
      <c r="H15" s="16">
        <f t="shared" si="5"/>
        <v>-1876</v>
      </c>
      <c r="I15" s="69" t="s">
        <v>276</v>
      </c>
      <c r="J15" s="70" t="s">
        <v>277</v>
      </c>
      <c r="K15" s="69">
        <v>-1876</v>
      </c>
      <c r="L15" s="69" t="s">
        <v>278</v>
      </c>
      <c r="M15" s="70" t="s">
        <v>145</v>
      </c>
      <c r="N15" s="70"/>
      <c r="O15" s="71" t="s">
        <v>279</v>
      </c>
      <c r="P15" s="71" t="s">
        <v>280</v>
      </c>
    </row>
    <row r="16" spans="1:16" ht="12.75" customHeight="1" thickBot="1">
      <c r="A16" s="16" t="str">
        <f t="shared" si="0"/>
        <v>IBVS 530 </v>
      </c>
      <c r="B16" s="5" t="str">
        <f t="shared" si="1"/>
        <v>I</v>
      </c>
      <c r="C16" s="16">
        <f t="shared" si="2"/>
        <v>40812.398</v>
      </c>
      <c r="D16" s="20" t="str">
        <f t="shared" si="3"/>
        <v>vis</v>
      </c>
      <c r="E16" s="68">
        <f>VLOOKUP(C16,A!C$21:E$970,3,FALSE)</f>
        <v>-1830.9997409810628</v>
      </c>
      <c r="F16" s="5" t="s">
        <v>43</v>
      </c>
      <c r="G16" s="20" t="str">
        <f t="shared" si="4"/>
        <v>40812.398</v>
      </c>
      <c r="H16" s="16">
        <f t="shared" si="5"/>
        <v>-1831</v>
      </c>
      <c r="I16" s="69" t="s">
        <v>281</v>
      </c>
      <c r="J16" s="70" t="s">
        <v>282</v>
      </c>
      <c r="K16" s="69">
        <v>-1831</v>
      </c>
      <c r="L16" s="69" t="s">
        <v>128</v>
      </c>
      <c r="M16" s="70" t="s">
        <v>218</v>
      </c>
      <c r="N16" s="70" t="s">
        <v>74</v>
      </c>
      <c r="O16" s="71" t="s">
        <v>283</v>
      </c>
      <c r="P16" s="72" t="s">
        <v>284</v>
      </c>
    </row>
    <row r="17" spans="1:16" ht="12.75" customHeight="1" thickBot="1">
      <c r="A17" s="16" t="str">
        <f t="shared" si="0"/>
        <v>IBVS 1053 </v>
      </c>
      <c r="B17" s="5" t="str">
        <f t="shared" si="1"/>
        <v>I</v>
      </c>
      <c r="C17" s="16">
        <f t="shared" si="2"/>
        <v>42286.3136</v>
      </c>
      <c r="D17" s="20" t="str">
        <f t="shared" si="3"/>
        <v>vis</v>
      </c>
      <c r="E17" s="68">
        <f>VLOOKUP(C17,A!C$21:E$970,3,FALSE)</f>
        <v>-1159.999933715625</v>
      </c>
      <c r="F17" s="5" t="s">
        <v>43</v>
      </c>
      <c r="G17" s="20" t="str">
        <f t="shared" si="4"/>
        <v>42286.3136</v>
      </c>
      <c r="H17" s="16">
        <f t="shared" si="5"/>
        <v>-1160</v>
      </c>
      <c r="I17" s="69" t="s">
        <v>313</v>
      </c>
      <c r="J17" s="70" t="s">
        <v>314</v>
      </c>
      <c r="K17" s="69">
        <v>-1160</v>
      </c>
      <c r="L17" s="69" t="s">
        <v>237</v>
      </c>
      <c r="M17" s="70" t="s">
        <v>218</v>
      </c>
      <c r="N17" s="70" t="s">
        <v>74</v>
      </c>
      <c r="O17" s="71" t="s">
        <v>265</v>
      </c>
      <c r="P17" s="72" t="s">
        <v>315</v>
      </c>
    </row>
    <row r="18" spans="1:16" ht="12.75" customHeight="1" thickBot="1">
      <c r="A18" s="16" t="str">
        <f t="shared" si="0"/>
        <v> BBS 23 </v>
      </c>
      <c r="B18" s="5" t="str">
        <f t="shared" si="1"/>
        <v>I</v>
      </c>
      <c r="C18" s="16">
        <f t="shared" si="2"/>
        <v>42633.375</v>
      </c>
      <c r="D18" s="20" t="str">
        <f t="shared" si="3"/>
        <v>vis</v>
      </c>
      <c r="E18" s="68">
        <f>VLOOKUP(C18,A!C$21:E$970,3,FALSE)</f>
        <v>-1002.0002948562006</v>
      </c>
      <c r="F18" s="5" t="s">
        <v>43</v>
      </c>
      <c r="G18" s="20" t="str">
        <f t="shared" si="4"/>
        <v>42633.375</v>
      </c>
      <c r="H18" s="16">
        <f t="shared" si="5"/>
        <v>-1002</v>
      </c>
      <c r="I18" s="69" t="s">
        <v>320</v>
      </c>
      <c r="J18" s="70" t="s">
        <v>321</v>
      </c>
      <c r="K18" s="69">
        <v>-1002</v>
      </c>
      <c r="L18" s="69" t="s">
        <v>156</v>
      </c>
      <c r="M18" s="70" t="s">
        <v>145</v>
      </c>
      <c r="N18" s="70"/>
      <c r="O18" s="71" t="s">
        <v>279</v>
      </c>
      <c r="P18" s="71" t="s">
        <v>322</v>
      </c>
    </row>
    <row r="19" spans="1:16" ht="12.75" customHeight="1" thickBot="1">
      <c r="A19" s="16" t="str">
        <f t="shared" si="0"/>
        <v> BBS 49 </v>
      </c>
      <c r="B19" s="5" t="str">
        <f t="shared" si="1"/>
        <v>I</v>
      </c>
      <c r="C19" s="16">
        <f t="shared" si="2"/>
        <v>44443.361</v>
      </c>
      <c r="D19" s="20" t="str">
        <f t="shared" si="3"/>
        <v>vis</v>
      </c>
      <c r="E19" s="68">
        <f>VLOOKUP(C19,A!C$21:E$970,3,FALSE)</f>
        <v>-178.0044994706723</v>
      </c>
      <c r="F19" s="5" t="s">
        <v>43</v>
      </c>
      <c r="G19" s="20" t="str">
        <f t="shared" si="4"/>
        <v>44443.361</v>
      </c>
      <c r="H19" s="16">
        <f t="shared" si="5"/>
        <v>-178</v>
      </c>
      <c r="I19" s="69" t="s">
        <v>360</v>
      </c>
      <c r="J19" s="70" t="s">
        <v>361</v>
      </c>
      <c r="K19" s="69">
        <v>-178</v>
      </c>
      <c r="L19" s="69" t="s">
        <v>159</v>
      </c>
      <c r="M19" s="70" t="s">
        <v>145</v>
      </c>
      <c r="N19" s="70"/>
      <c r="O19" s="71" t="s">
        <v>362</v>
      </c>
      <c r="P19" s="71" t="s">
        <v>363</v>
      </c>
    </row>
    <row r="20" spans="1:16" ht="12.75" customHeight="1" thickBot="1">
      <c r="A20" s="16" t="str">
        <f t="shared" si="0"/>
        <v> BBS 49 </v>
      </c>
      <c r="B20" s="5" t="str">
        <f t="shared" si="1"/>
        <v>I</v>
      </c>
      <c r="C20" s="16">
        <f t="shared" si="2"/>
        <v>44443.378</v>
      </c>
      <c r="D20" s="20" t="str">
        <f t="shared" si="3"/>
        <v>vis</v>
      </c>
      <c r="E20" s="68">
        <f>VLOOKUP(C20,A!C$21:E$970,3,FALSE)</f>
        <v>-177.99676022378233</v>
      </c>
      <c r="F20" s="5" t="s">
        <v>43</v>
      </c>
      <c r="G20" s="20" t="str">
        <f t="shared" si="4"/>
        <v>44443.378</v>
      </c>
      <c r="H20" s="16">
        <f t="shared" si="5"/>
        <v>-178</v>
      </c>
      <c r="I20" s="69" t="s">
        <v>364</v>
      </c>
      <c r="J20" s="70" t="s">
        <v>365</v>
      </c>
      <c r="K20" s="69">
        <v>-178</v>
      </c>
      <c r="L20" s="69" t="s">
        <v>113</v>
      </c>
      <c r="M20" s="70" t="s">
        <v>145</v>
      </c>
      <c r="N20" s="70"/>
      <c r="O20" s="71" t="s">
        <v>366</v>
      </c>
      <c r="P20" s="71" t="s">
        <v>363</v>
      </c>
    </row>
    <row r="21" spans="1:16" ht="12.75" customHeight="1" thickBot="1">
      <c r="A21" s="16" t="str">
        <f t="shared" si="0"/>
        <v> BBS 55 </v>
      </c>
      <c r="B21" s="5" t="str">
        <f t="shared" si="1"/>
        <v>I</v>
      </c>
      <c r="C21" s="16">
        <f t="shared" si="2"/>
        <v>44757.481</v>
      </c>
      <c r="D21" s="20" t="str">
        <f t="shared" si="3"/>
        <v>vis</v>
      </c>
      <c r="E21" s="68">
        <f>VLOOKUP(C21,A!C$21:E$970,3,FALSE)</f>
        <v>-35.00142693502578</v>
      </c>
      <c r="F21" s="5" t="s">
        <v>43</v>
      </c>
      <c r="G21" s="20" t="str">
        <f t="shared" si="4"/>
        <v>44757.481</v>
      </c>
      <c r="H21" s="16">
        <f t="shared" si="5"/>
        <v>-35</v>
      </c>
      <c r="I21" s="69" t="s">
        <v>374</v>
      </c>
      <c r="J21" s="70" t="s">
        <v>375</v>
      </c>
      <c r="K21" s="69">
        <v>-35</v>
      </c>
      <c r="L21" s="69" t="s">
        <v>93</v>
      </c>
      <c r="M21" s="70" t="s">
        <v>218</v>
      </c>
      <c r="N21" s="70" t="s">
        <v>74</v>
      </c>
      <c r="O21" s="71" t="s">
        <v>279</v>
      </c>
      <c r="P21" s="71" t="s">
        <v>376</v>
      </c>
    </row>
    <row r="22" spans="1:16" ht="12.75" customHeight="1" thickBot="1">
      <c r="A22" s="16" t="str">
        <f t="shared" si="0"/>
        <v> BBS 56 </v>
      </c>
      <c r="B22" s="5" t="str">
        <f t="shared" si="1"/>
        <v>I</v>
      </c>
      <c r="C22" s="16">
        <f t="shared" si="2"/>
        <v>44834.3649</v>
      </c>
      <c r="D22" s="20" t="str">
        <f t="shared" si="3"/>
        <v>vis</v>
      </c>
      <c r="E22" s="68">
        <f>VLOOKUP(C22,A!C$21:E$970,3,FALSE)</f>
        <v>-4.552498055618358E-05</v>
      </c>
      <c r="F22" s="5" t="s">
        <v>43</v>
      </c>
      <c r="G22" s="20" t="str">
        <f t="shared" si="4"/>
        <v>44834.3649</v>
      </c>
      <c r="H22" s="16">
        <f t="shared" si="5"/>
        <v>0</v>
      </c>
      <c r="I22" s="69" t="s">
        <v>377</v>
      </c>
      <c r="J22" s="70" t="s">
        <v>378</v>
      </c>
      <c r="K22" s="69">
        <v>0</v>
      </c>
      <c r="L22" s="69" t="s">
        <v>379</v>
      </c>
      <c r="M22" s="70" t="s">
        <v>218</v>
      </c>
      <c r="N22" s="70" t="s">
        <v>74</v>
      </c>
      <c r="O22" s="71" t="s">
        <v>279</v>
      </c>
      <c r="P22" s="71" t="s">
        <v>380</v>
      </c>
    </row>
    <row r="23" spans="1:16" ht="12.75" customHeight="1" thickBot="1">
      <c r="A23" s="16" t="str">
        <f t="shared" si="0"/>
        <v> BBS 56 </v>
      </c>
      <c r="B23" s="5" t="str">
        <f t="shared" si="1"/>
        <v>I</v>
      </c>
      <c r="C23" s="16">
        <f t="shared" si="2"/>
        <v>44845.333</v>
      </c>
      <c r="D23" s="20" t="str">
        <f t="shared" si="3"/>
        <v>vis</v>
      </c>
      <c r="E23" s="68">
        <f>VLOOKUP(C23,A!C$21:E$970,3,FALSE)</f>
        <v>4.993179993540896</v>
      </c>
      <c r="F23" s="5" t="s">
        <v>43</v>
      </c>
      <c r="G23" s="20" t="str">
        <f t="shared" si="4"/>
        <v>44845.333</v>
      </c>
      <c r="H23" s="16">
        <f t="shared" si="5"/>
        <v>5</v>
      </c>
      <c r="I23" s="69" t="s">
        <v>381</v>
      </c>
      <c r="J23" s="70" t="s">
        <v>382</v>
      </c>
      <c r="K23" s="69">
        <v>5</v>
      </c>
      <c r="L23" s="69" t="s">
        <v>383</v>
      </c>
      <c r="M23" s="70" t="s">
        <v>145</v>
      </c>
      <c r="N23" s="70"/>
      <c r="O23" s="71" t="s">
        <v>362</v>
      </c>
      <c r="P23" s="71" t="s">
        <v>380</v>
      </c>
    </row>
    <row r="24" spans="1:16" ht="12.75" customHeight="1" thickBot="1">
      <c r="A24" s="16" t="str">
        <f t="shared" si="0"/>
        <v> BBS 68 </v>
      </c>
      <c r="B24" s="5" t="str">
        <f t="shared" si="1"/>
        <v>I</v>
      </c>
      <c r="C24" s="16">
        <f t="shared" si="2"/>
        <v>45561.464</v>
      </c>
      <c r="D24" s="20" t="str">
        <f t="shared" si="3"/>
        <v>vis</v>
      </c>
      <c r="E24" s="68">
        <f>VLOOKUP(C24,A!C$21:E$970,3,FALSE)</f>
        <v>331.0116867362647</v>
      </c>
      <c r="F24" s="5" t="s">
        <v>43</v>
      </c>
      <c r="G24" s="20" t="str">
        <f t="shared" si="4"/>
        <v>45561.464</v>
      </c>
      <c r="H24" s="16">
        <f t="shared" si="5"/>
        <v>331</v>
      </c>
      <c r="I24" s="69" t="s">
        <v>401</v>
      </c>
      <c r="J24" s="70" t="s">
        <v>402</v>
      </c>
      <c r="K24" s="69">
        <v>331</v>
      </c>
      <c r="L24" s="69" t="s">
        <v>116</v>
      </c>
      <c r="M24" s="70" t="s">
        <v>145</v>
      </c>
      <c r="N24" s="70"/>
      <c r="O24" s="71" t="s">
        <v>403</v>
      </c>
      <c r="P24" s="71" t="s">
        <v>404</v>
      </c>
    </row>
    <row r="25" spans="1:16" ht="12.75" customHeight="1" thickBot="1">
      <c r="A25" s="16" t="str">
        <f t="shared" si="0"/>
        <v> BBS 77 </v>
      </c>
      <c r="B25" s="5" t="str">
        <f t="shared" si="1"/>
        <v>II</v>
      </c>
      <c r="C25" s="16">
        <f t="shared" si="2"/>
        <v>46210.53</v>
      </c>
      <c r="D25" s="20" t="str">
        <f t="shared" si="3"/>
        <v>vis</v>
      </c>
      <c r="E25" s="68">
        <f>VLOOKUP(C25,A!C$21:E$970,3,FALSE)</f>
        <v>626.4988644976967</v>
      </c>
      <c r="F25" s="5" t="s">
        <v>43</v>
      </c>
      <c r="G25" s="20" t="str">
        <f t="shared" si="4"/>
        <v>46210.530</v>
      </c>
      <c r="H25" s="16">
        <f t="shared" si="5"/>
        <v>626.5</v>
      </c>
      <c r="I25" s="69" t="s">
        <v>422</v>
      </c>
      <c r="J25" s="70" t="s">
        <v>423</v>
      </c>
      <c r="K25" s="69">
        <v>626.5</v>
      </c>
      <c r="L25" s="69" t="s">
        <v>184</v>
      </c>
      <c r="M25" s="70" t="s">
        <v>218</v>
      </c>
      <c r="N25" s="70" t="s">
        <v>74</v>
      </c>
      <c r="O25" s="71" t="s">
        <v>279</v>
      </c>
      <c r="P25" s="71" t="s">
        <v>424</v>
      </c>
    </row>
    <row r="26" spans="1:16" ht="12.75" customHeight="1" thickBot="1">
      <c r="A26" s="16" t="str">
        <f t="shared" si="0"/>
        <v> BBS 96 </v>
      </c>
      <c r="B26" s="5" t="str">
        <f t="shared" si="1"/>
        <v>II</v>
      </c>
      <c r="C26" s="16">
        <f t="shared" si="2"/>
        <v>48108.3891</v>
      </c>
      <c r="D26" s="20" t="str">
        <f t="shared" si="3"/>
        <v>vis</v>
      </c>
      <c r="E26" s="68">
        <f>VLOOKUP(C26,A!C$21:E$970,3,FALSE)</f>
        <v>1490.4988725829342</v>
      </c>
      <c r="F26" s="5" t="s">
        <v>43</v>
      </c>
      <c r="G26" s="20" t="str">
        <f t="shared" si="4"/>
        <v>48108.3891</v>
      </c>
      <c r="H26" s="16">
        <f t="shared" si="5"/>
        <v>1490.5</v>
      </c>
      <c r="I26" s="69" t="s">
        <v>468</v>
      </c>
      <c r="J26" s="70" t="s">
        <v>469</v>
      </c>
      <c r="K26" s="69">
        <v>1490.5</v>
      </c>
      <c r="L26" s="69" t="s">
        <v>470</v>
      </c>
      <c r="M26" s="70" t="s">
        <v>218</v>
      </c>
      <c r="N26" s="70" t="s">
        <v>74</v>
      </c>
      <c r="O26" s="71" t="s">
        <v>279</v>
      </c>
      <c r="P26" s="71" t="s">
        <v>471</v>
      </c>
    </row>
    <row r="27" spans="1:16" ht="12.75" customHeight="1" thickBot="1">
      <c r="A27" s="16" t="str">
        <f t="shared" si="0"/>
        <v> BBS 99 </v>
      </c>
      <c r="B27" s="5" t="str">
        <f t="shared" si="1"/>
        <v>II</v>
      </c>
      <c r="C27" s="16">
        <f t="shared" si="2"/>
        <v>48499.3838</v>
      </c>
      <c r="D27" s="20" t="str">
        <f t="shared" si="3"/>
        <v>vis</v>
      </c>
      <c r="E27" s="68">
        <f>VLOOKUP(C27,A!C$21:E$970,3,FALSE)</f>
        <v>1668.4991382303087</v>
      </c>
      <c r="F27" s="5" t="s">
        <v>43</v>
      </c>
      <c r="G27" s="20" t="str">
        <f t="shared" si="4"/>
        <v>48499.3838</v>
      </c>
      <c r="H27" s="16">
        <f t="shared" si="5"/>
        <v>1668.5</v>
      </c>
      <c r="I27" s="69" t="s">
        <v>472</v>
      </c>
      <c r="J27" s="70" t="s">
        <v>473</v>
      </c>
      <c r="K27" s="69">
        <v>1668.5</v>
      </c>
      <c r="L27" s="69" t="s">
        <v>474</v>
      </c>
      <c r="M27" s="70" t="s">
        <v>218</v>
      </c>
      <c r="N27" s="70" t="s">
        <v>74</v>
      </c>
      <c r="O27" s="71" t="s">
        <v>475</v>
      </c>
      <c r="P27" s="71" t="s">
        <v>476</v>
      </c>
    </row>
    <row r="28" spans="1:16" ht="12.75" customHeight="1" thickBot="1">
      <c r="A28" s="16" t="str">
        <f t="shared" si="0"/>
        <v>IBVS 4380 </v>
      </c>
      <c r="B28" s="5" t="str">
        <f t="shared" si="1"/>
        <v>II</v>
      </c>
      <c r="C28" s="16">
        <f t="shared" si="2"/>
        <v>49560.3397</v>
      </c>
      <c r="D28" s="20" t="str">
        <f t="shared" si="3"/>
        <v>vis</v>
      </c>
      <c r="E28" s="68">
        <f>VLOOKUP(C28,A!C$21:E$970,3,FALSE)</f>
        <v>2151.499117616594</v>
      </c>
      <c r="F28" s="5" t="s">
        <v>43</v>
      </c>
      <c r="G28" s="20" t="str">
        <f t="shared" si="4"/>
        <v>49560.3397</v>
      </c>
      <c r="H28" s="16">
        <f t="shared" si="5"/>
        <v>2151.5</v>
      </c>
      <c r="I28" s="69" t="s">
        <v>481</v>
      </c>
      <c r="J28" s="70" t="s">
        <v>482</v>
      </c>
      <c r="K28" s="69">
        <v>2151.5</v>
      </c>
      <c r="L28" s="69" t="s">
        <v>474</v>
      </c>
      <c r="M28" s="70" t="s">
        <v>218</v>
      </c>
      <c r="N28" s="70" t="s">
        <v>74</v>
      </c>
      <c r="O28" s="71" t="s">
        <v>483</v>
      </c>
      <c r="P28" s="72" t="s">
        <v>484</v>
      </c>
    </row>
    <row r="29" spans="1:16" ht="12.75" customHeight="1" thickBot="1">
      <c r="A29" s="16" t="str">
        <f t="shared" si="0"/>
        <v>IBVS 5595 </v>
      </c>
      <c r="B29" s="5" t="str">
        <f t="shared" si="1"/>
        <v>I</v>
      </c>
      <c r="C29" s="16">
        <f t="shared" si="2"/>
        <v>52816.7925</v>
      </c>
      <c r="D29" s="20" t="str">
        <f t="shared" si="3"/>
        <v>vis</v>
      </c>
      <c r="E29" s="68">
        <f>VLOOKUP(C29,A!C$21:E$970,3,FALSE)</f>
        <v>3633.998659088981</v>
      </c>
      <c r="F29" s="5" t="s">
        <v>43</v>
      </c>
      <c r="G29" s="20" t="str">
        <f t="shared" si="4"/>
        <v>52816.7925</v>
      </c>
      <c r="H29" s="16">
        <f t="shared" si="5"/>
        <v>3634</v>
      </c>
      <c r="I29" s="69" t="s">
        <v>510</v>
      </c>
      <c r="J29" s="70" t="s">
        <v>511</v>
      </c>
      <c r="K29" s="69">
        <v>3634</v>
      </c>
      <c r="L29" s="69" t="s">
        <v>512</v>
      </c>
      <c r="M29" s="70" t="s">
        <v>218</v>
      </c>
      <c r="N29" s="70" t="s">
        <v>74</v>
      </c>
      <c r="O29" s="71" t="s">
        <v>513</v>
      </c>
      <c r="P29" s="72" t="s">
        <v>514</v>
      </c>
    </row>
    <row r="30" spans="1:16" ht="12.75" customHeight="1" thickBot="1">
      <c r="A30" s="16" t="str">
        <f t="shared" si="0"/>
        <v>IBVS 5595 </v>
      </c>
      <c r="B30" s="5" t="str">
        <f t="shared" si="1"/>
        <v>II</v>
      </c>
      <c r="C30" s="16">
        <f t="shared" si="2"/>
        <v>52914.5486</v>
      </c>
      <c r="D30" s="20" t="str">
        <f t="shared" si="3"/>
        <v>vis</v>
      </c>
      <c r="E30" s="68">
        <f>VLOOKUP(C30,A!C$21:E$970,3,FALSE)</f>
        <v>3678.502105730716</v>
      </c>
      <c r="F30" s="5" t="s">
        <v>43</v>
      </c>
      <c r="G30" s="20" t="str">
        <f t="shared" si="4"/>
        <v>52914.5486</v>
      </c>
      <c r="H30" s="16">
        <f t="shared" si="5"/>
        <v>3678.5</v>
      </c>
      <c r="I30" s="69" t="s">
        <v>518</v>
      </c>
      <c r="J30" s="70" t="s">
        <v>519</v>
      </c>
      <c r="K30" s="69">
        <v>3678.5</v>
      </c>
      <c r="L30" s="69" t="s">
        <v>520</v>
      </c>
      <c r="M30" s="70" t="s">
        <v>218</v>
      </c>
      <c r="N30" s="70" t="s">
        <v>74</v>
      </c>
      <c r="O30" s="71" t="s">
        <v>513</v>
      </c>
      <c r="P30" s="72" t="s">
        <v>514</v>
      </c>
    </row>
    <row r="31" spans="1:16" ht="12.75" customHeight="1" thickBot="1">
      <c r="A31" s="16" t="str">
        <f t="shared" si="0"/>
        <v>IBVS 5745 </v>
      </c>
      <c r="B31" s="5" t="str">
        <f t="shared" si="1"/>
        <v>II</v>
      </c>
      <c r="C31" s="16">
        <f t="shared" si="2"/>
        <v>53575.7235</v>
      </c>
      <c r="D31" s="20" t="str">
        <f t="shared" si="3"/>
        <v>vis</v>
      </c>
      <c r="E31" s="68">
        <f>VLOOKUP(C31,A!C$21:E$970,3,FALSE)</f>
        <v>3979.5018580019746</v>
      </c>
      <c r="F31" s="5" t="s">
        <v>43</v>
      </c>
      <c r="G31" s="20" t="str">
        <f t="shared" si="4"/>
        <v>53575.7235</v>
      </c>
      <c r="H31" s="16">
        <f t="shared" si="5"/>
        <v>3979.5</v>
      </c>
      <c r="I31" s="69" t="s">
        <v>529</v>
      </c>
      <c r="J31" s="70" t="s">
        <v>530</v>
      </c>
      <c r="K31" s="69">
        <v>3979.5</v>
      </c>
      <c r="L31" s="69" t="s">
        <v>531</v>
      </c>
      <c r="M31" s="70" t="s">
        <v>218</v>
      </c>
      <c r="N31" s="70" t="s">
        <v>74</v>
      </c>
      <c r="O31" s="71" t="s">
        <v>532</v>
      </c>
      <c r="P31" s="72" t="s">
        <v>533</v>
      </c>
    </row>
    <row r="32" spans="1:16" ht="12.75" customHeight="1" thickBot="1">
      <c r="A32" s="16" t="str">
        <f t="shared" si="0"/>
        <v>OEJV 0074 </v>
      </c>
      <c r="B32" s="5" t="str">
        <f t="shared" si="1"/>
        <v>I</v>
      </c>
      <c r="C32" s="16">
        <f t="shared" si="2"/>
        <v>53974.39866</v>
      </c>
      <c r="D32" s="20" t="str">
        <f t="shared" si="3"/>
        <v>vis</v>
      </c>
      <c r="E32" s="68">
        <f>VLOOKUP(C32,A!C$21:E$970,3,FALSE)</f>
        <v>4160.998651659303</v>
      </c>
      <c r="F32" s="5" t="s">
        <v>43</v>
      </c>
      <c r="G32" s="20" t="str">
        <f t="shared" si="4"/>
        <v>53974.39866</v>
      </c>
      <c r="H32" s="16">
        <f t="shared" si="5"/>
        <v>4161</v>
      </c>
      <c r="I32" s="69" t="s">
        <v>537</v>
      </c>
      <c r="J32" s="70" t="s">
        <v>538</v>
      </c>
      <c r="K32" s="69">
        <v>4161</v>
      </c>
      <c r="L32" s="69" t="s">
        <v>539</v>
      </c>
      <c r="M32" s="70" t="s">
        <v>488</v>
      </c>
      <c r="N32" s="70" t="s">
        <v>540</v>
      </c>
      <c r="O32" s="71" t="s">
        <v>541</v>
      </c>
      <c r="P32" s="72" t="s">
        <v>542</v>
      </c>
    </row>
    <row r="33" spans="1:16" ht="12.75" customHeight="1" thickBot="1">
      <c r="A33" s="16" t="str">
        <f t="shared" si="0"/>
        <v>OEJV 0074 </v>
      </c>
      <c r="B33" s="5" t="str">
        <f t="shared" si="1"/>
        <v>II</v>
      </c>
      <c r="C33" s="16">
        <f t="shared" si="2"/>
        <v>54210.54819</v>
      </c>
      <c r="D33" s="20" t="str">
        <f t="shared" si="3"/>
        <v>vis</v>
      </c>
      <c r="E33" s="68">
        <f>VLOOKUP(C33,A!C$21:E$970,3,FALSE)</f>
        <v>4268.505681991179</v>
      </c>
      <c r="F33" s="5" t="s">
        <v>43</v>
      </c>
      <c r="G33" s="20" t="str">
        <f t="shared" si="4"/>
        <v>54210.54819</v>
      </c>
      <c r="H33" s="16">
        <f t="shared" si="5"/>
        <v>4268.5</v>
      </c>
      <c r="I33" s="69" t="s">
        <v>543</v>
      </c>
      <c r="J33" s="70" t="s">
        <v>544</v>
      </c>
      <c r="K33" s="69">
        <v>4268.5</v>
      </c>
      <c r="L33" s="69" t="s">
        <v>545</v>
      </c>
      <c r="M33" s="70" t="s">
        <v>488</v>
      </c>
      <c r="N33" s="70" t="s">
        <v>540</v>
      </c>
      <c r="O33" s="71" t="s">
        <v>546</v>
      </c>
      <c r="P33" s="72" t="s">
        <v>542</v>
      </c>
    </row>
    <row r="34" spans="1:16" ht="12.75" customHeight="1" thickBot="1">
      <c r="A34" s="16" t="str">
        <f t="shared" si="0"/>
        <v>IBVS 5801 </v>
      </c>
      <c r="B34" s="5" t="str">
        <f t="shared" si="1"/>
        <v>I</v>
      </c>
      <c r="C34" s="16">
        <f t="shared" si="2"/>
        <v>54253.3641</v>
      </c>
      <c r="D34" s="20" t="str">
        <f t="shared" si="3"/>
        <v>vis</v>
      </c>
      <c r="E34" s="68">
        <f>VLOOKUP(C34,A!C$21:E$970,3,FALSE)</f>
        <v>4287.997617186038</v>
      </c>
      <c r="F34" s="5" t="s">
        <v>43</v>
      </c>
      <c r="G34" s="20" t="str">
        <f t="shared" si="4"/>
        <v>54253.3641</v>
      </c>
      <c r="H34" s="16">
        <f t="shared" si="5"/>
        <v>4288</v>
      </c>
      <c r="I34" s="69" t="s">
        <v>547</v>
      </c>
      <c r="J34" s="70" t="s">
        <v>548</v>
      </c>
      <c r="K34" s="69">
        <v>4288</v>
      </c>
      <c r="L34" s="69" t="s">
        <v>549</v>
      </c>
      <c r="M34" s="70" t="s">
        <v>218</v>
      </c>
      <c r="N34" s="70" t="s">
        <v>550</v>
      </c>
      <c r="O34" s="71" t="s">
        <v>551</v>
      </c>
      <c r="P34" s="72" t="s">
        <v>552</v>
      </c>
    </row>
    <row r="35" spans="1:16" ht="12.75" customHeight="1" thickBot="1">
      <c r="A35" s="16" t="str">
        <f t="shared" si="0"/>
        <v>IBVS 5801 </v>
      </c>
      <c r="B35" s="5" t="str">
        <f t="shared" si="1"/>
        <v>II</v>
      </c>
      <c r="C35" s="16">
        <f t="shared" si="2"/>
        <v>54265.4574</v>
      </c>
      <c r="D35" s="20" t="str">
        <f t="shared" si="3"/>
        <v>vis</v>
      </c>
      <c r="E35" s="68">
        <f>VLOOKUP(C35,A!C$21:E$970,3,FALSE)</f>
        <v>4293.503089798719</v>
      </c>
      <c r="F35" s="5" t="s">
        <v>43</v>
      </c>
      <c r="G35" s="20" t="str">
        <f t="shared" si="4"/>
        <v>54265.4574</v>
      </c>
      <c r="H35" s="16">
        <f t="shared" si="5"/>
        <v>4293.5</v>
      </c>
      <c r="I35" s="69" t="s">
        <v>553</v>
      </c>
      <c r="J35" s="70" t="s">
        <v>554</v>
      </c>
      <c r="K35" s="69">
        <v>4293.5</v>
      </c>
      <c r="L35" s="69" t="s">
        <v>555</v>
      </c>
      <c r="M35" s="70" t="s">
        <v>218</v>
      </c>
      <c r="N35" s="70" t="s">
        <v>550</v>
      </c>
      <c r="O35" s="71" t="s">
        <v>551</v>
      </c>
      <c r="P35" s="72" t="s">
        <v>552</v>
      </c>
    </row>
    <row r="36" spans="1:16" ht="12.75" customHeight="1" thickBot="1">
      <c r="A36" s="16" t="str">
        <f t="shared" si="0"/>
        <v>OEJV 0074 </v>
      </c>
      <c r="B36" s="5" t="str">
        <f t="shared" si="1"/>
        <v>I</v>
      </c>
      <c r="C36" s="16">
        <f t="shared" si="2"/>
        <v>54321.46205</v>
      </c>
      <c r="D36" s="20" t="str">
        <f t="shared" si="3"/>
        <v>vis</v>
      </c>
      <c r="E36" s="68">
        <f>VLOOKUP(C36,A!C$21:E$970,3,FALSE)</f>
        <v>4318.999196465865</v>
      </c>
      <c r="F36" s="5" t="s">
        <v>43</v>
      </c>
      <c r="G36" s="20" t="str">
        <f t="shared" si="4"/>
        <v>54321.46205</v>
      </c>
      <c r="H36" s="16">
        <f t="shared" si="5"/>
        <v>4319</v>
      </c>
      <c r="I36" s="69" t="s">
        <v>556</v>
      </c>
      <c r="J36" s="70" t="s">
        <v>557</v>
      </c>
      <c r="K36" s="69">
        <v>4319</v>
      </c>
      <c r="L36" s="69" t="s">
        <v>558</v>
      </c>
      <c r="M36" s="70" t="s">
        <v>488</v>
      </c>
      <c r="N36" s="70" t="s">
        <v>43</v>
      </c>
      <c r="O36" s="71" t="s">
        <v>559</v>
      </c>
      <c r="P36" s="72" t="s">
        <v>542</v>
      </c>
    </row>
    <row r="37" spans="1:16" ht="12.75" customHeight="1" thickBot="1">
      <c r="A37" s="16" t="str">
        <f t="shared" si="0"/>
        <v>IBVS 6007 </v>
      </c>
      <c r="B37" s="5" t="str">
        <f t="shared" si="1"/>
        <v>II</v>
      </c>
      <c r="C37" s="16">
        <f t="shared" si="2"/>
        <v>54535.63717</v>
      </c>
      <c r="D37" s="20" t="str">
        <f t="shared" si="3"/>
        <v>vis</v>
      </c>
      <c r="E37" s="68">
        <f>VLOOKUP(C37,A!C$21:E$970,3,FALSE)</f>
        <v>4416.502380665185</v>
      </c>
      <c r="F37" s="5" t="s">
        <v>43</v>
      </c>
      <c r="G37" s="20" t="str">
        <f t="shared" si="4"/>
        <v>54535.63717</v>
      </c>
      <c r="H37" s="16">
        <f t="shared" si="5"/>
        <v>4416.5</v>
      </c>
      <c r="I37" s="69" t="s">
        <v>560</v>
      </c>
      <c r="J37" s="70" t="s">
        <v>561</v>
      </c>
      <c r="K37" s="69">
        <v>4416.5</v>
      </c>
      <c r="L37" s="69" t="s">
        <v>562</v>
      </c>
      <c r="M37" s="70" t="s">
        <v>488</v>
      </c>
      <c r="N37" s="70" t="s">
        <v>30</v>
      </c>
      <c r="O37" s="71" t="s">
        <v>563</v>
      </c>
      <c r="P37" s="72" t="s">
        <v>564</v>
      </c>
    </row>
    <row r="38" spans="1:16" ht="12.75" customHeight="1" thickBot="1">
      <c r="A38" s="16" t="str">
        <f t="shared" si="0"/>
        <v> JAAVSO 40;975 </v>
      </c>
      <c r="B38" s="5" t="str">
        <f t="shared" si="1"/>
        <v>I</v>
      </c>
      <c r="C38" s="16">
        <f t="shared" si="2"/>
        <v>55751.4441</v>
      </c>
      <c r="D38" s="20" t="str">
        <f t="shared" si="3"/>
        <v>vis</v>
      </c>
      <c r="E38" s="68">
        <f>VLOOKUP(C38,A!C$21:E$970,3,FALSE)</f>
        <v>4969.998263130899</v>
      </c>
      <c r="F38" s="5" t="s">
        <v>43</v>
      </c>
      <c r="G38" s="20" t="str">
        <f t="shared" si="4"/>
        <v>55751.4441</v>
      </c>
      <c r="H38" s="16">
        <f t="shared" si="5"/>
        <v>4970</v>
      </c>
      <c r="I38" s="69" t="s">
        <v>574</v>
      </c>
      <c r="J38" s="70" t="s">
        <v>575</v>
      </c>
      <c r="K38" s="69">
        <v>4970</v>
      </c>
      <c r="L38" s="69" t="s">
        <v>571</v>
      </c>
      <c r="M38" s="70" t="s">
        <v>488</v>
      </c>
      <c r="N38" s="70" t="s">
        <v>540</v>
      </c>
      <c r="O38" s="71" t="s">
        <v>576</v>
      </c>
      <c r="P38" s="71" t="s">
        <v>577</v>
      </c>
    </row>
    <row r="39" spans="1:16" ht="12.75" customHeight="1" thickBot="1">
      <c r="A39" s="16" t="str">
        <f t="shared" si="0"/>
        <v>BAVM 232 </v>
      </c>
      <c r="B39" s="5" t="str">
        <f t="shared" si="1"/>
        <v>I</v>
      </c>
      <c r="C39" s="16">
        <f t="shared" si="2"/>
        <v>56489.5001</v>
      </c>
      <c r="D39" s="20" t="str">
        <f t="shared" si="3"/>
        <v>vis</v>
      </c>
      <c r="E39" s="68">
        <f>VLOOKUP(C39,A!C$21:E$970,3,FALSE)</f>
        <v>5305.998122112715</v>
      </c>
      <c r="F39" s="5" t="s">
        <v>43</v>
      </c>
      <c r="G39" s="20" t="str">
        <f t="shared" si="4"/>
        <v>56489.5001</v>
      </c>
      <c r="H39" s="16">
        <f t="shared" si="5"/>
        <v>5306</v>
      </c>
      <c r="I39" s="69" t="s">
        <v>578</v>
      </c>
      <c r="J39" s="70" t="s">
        <v>579</v>
      </c>
      <c r="K39" s="69">
        <v>5306</v>
      </c>
      <c r="L39" s="69" t="s">
        <v>580</v>
      </c>
      <c r="M39" s="70" t="s">
        <v>488</v>
      </c>
      <c r="N39" s="70">
        <v>0</v>
      </c>
      <c r="O39" s="71" t="s">
        <v>581</v>
      </c>
      <c r="P39" s="72" t="s">
        <v>582</v>
      </c>
    </row>
    <row r="40" spans="1:16" ht="12.75" customHeight="1" thickBot="1">
      <c r="A40" s="16" t="str">
        <f t="shared" si="0"/>
        <v>OEJV 0160 </v>
      </c>
      <c r="B40" s="5" t="str">
        <f t="shared" si="1"/>
        <v>I</v>
      </c>
      <c r="C40" s="16">
        <f t="shared" si="2"/>
        <v>56500.48361</v>
      </c>
      <c r="D40" s="20" t="str">
        <f t="shared" si="3"/>
        <v>vis</v>
      </c>
      <c r="E40" s="68">
        <f>VLOOKUP(C40,A!C$21:E$970,3,FALSE)</f>
        <v>5310.998363030921</v>
      </c>
      <c r="F40" s="5" t="s">
        <v>43</v>
      </c>
      <c r="G40" s="20" t="str">
        <f t="shared" si="4"/>
        <v>56500.48361</v>
      </c>
      <c r="H40" s="16">
        <f t="shared" si="5"/>
        <v>5311</v>
      </c>
      <c r="I40" s="69" t="s">
        <v>583</v>
      </c>
      <c r="J40" s="70" t="s">
        <v>584</v>
      </c>
      <c r="K40" s="69">
        <v>5311</v>
      </c>
      <c r="L40" s="69" t="s">
        <v>585</v>
      </c>
      <c r="M40" s="70" t="s">
        <v>488</v>
      </c>
      <c r="N40" s="70" t="s">
        <v>84</v>
      </c>
      <c r="O40" s="71" t="s">
        <v>586</v>
      </c>
      <c r="P40" s="72" t="s">
        <v>587</v>
      </c>
    </row>
    <row r="41" spans="1:16" ht="12.75" customHeight="1" thickBot="1">
      <c r="A41" s="16" t="str">
        <f t="shared" si="0"/>
        <v> HA 113.75 </v>
      </c>
      <c r="B41" s="5" t="str">
        <f t="shared" si="1"/>
        <v>I</v>
      </c>
      <c r="C41" s="16">
        <f t="shared" si="2"/>
        <v>21842.598</v>
      </c>
      <c r="D41" s="20" t="str">
        <f t="shared" si="3"/>
        <v>vis</v>
      </c>
      <c r="E41" s="68">
        <f>VLOOKUP(C41,A!C$21:E$970,3,FALSE)</f>
        <v>-10466.997720691634</v>
      </c>
      <c r="F41" s="5" t="s">
        <v>43</v>
      </c>
      <c r="G41" s="20" t="str">
        <f t="shared" si="4"/>
        <v>21842.598</v>
      </c>
      <c r="H41" s="16">
        <f t="shared" si="5"/>
        <v>-10467</v>
      </c>
      <c r="I41" s="69" t="s">
        <v>97</v>
      </c>
      <c r="J41" s="70" t="s">
        <v>98</v>
      </c>
      <c r="K41" s="69">
        <v>-10467</v>
      </c>
      <c r="L41" s="69" t="s">
        <v>99</v>
      </c>
      <c r="M41" s="70" t="s">
        <v>94</v>
      </c>
      <c r="N41" s="70"/>
      <c r="O41" s="71" t="s">
        <v>100</v>
      </c>
      <c r="P41" s="71" t="s">
        <v>101</v>
      </c>
    </row>
    <row r="42" spans="1:16" ht="12.75" customHeight="1" thickBot="1">
      <c r="A42" s="16" t="str">
        <f t="shared" si="0"/>
        <v> AN 255.413 </v>
      </c>
      <c r="B42" s="5" t="str">
        <f t="shared" si="1"/>
        <v>I</v>
      </c>
      <c r="C42" s="16">
        <f t="shared" si="2"/>
        <v>25504.377</v>
      </c>
      <c r="D42" s="20" t="str">
        <f t="shared" si="3"/>
        <v>vis</v>
      </c>
      <c r="E42" s="68">
        <f>VLOOKUP(C42,A!C$21:E$970,3,FALSE)</f>
        <v>-8799.973500818647</v>
      </c>
      <c r="F42" s="5" t="s">
        <v>43</v>
      </c>
      <c r="G42" s="20" t="str">
        <f t="shared" si="4"/>
        <v>25504.377</v>
      </c>
      <c r="H42" s="16">
        <f t="shared" si="5"/>
        <v>-8800</v>
      </c>
      <c r="I42" s="69" t="s">
        <v>102</v>
      </c>
      <c r="J42" s="70" t="s">
        <v>103</v>
      </c>
      <c r="K42" s="69">
        <v>-8800</v>
      </c>
      <c r="L42" s="69" t="s">
        <v>104</v>
      </c>
      <c r="M42" s="70" t="s">
        <v>105</v>
      </c>
      <c r="N42" s="70"/>
      <c r="O42" s="71" t="s">
        <v>106</v>
      </c>
      <c r="P42" s="71" t="s">
        <v>107</v>
      </c>
    </row>
    <row r="43" spans="1:16" ht="12.75" customHeight="1" thickBot="1">
      <c r="A43" s="16" t="str">
        <f aca="true" t="shared" si="6" ref="A43:A74">P43</f>
        <v> AN 255.413 </v>
      </c>
      <c r="B43" s="5" t="str">
        <f aca="true" t="shared" si="7" ref="B43:B74">IF(H43=INT(H43),"I","II")</f>
        <v>I</v>
      </c>
      <c r="C43" s="16">
        <f aca="true" t="shared" si="8" ref="C43:C74">1*G43</f>
        <v>25686.587</v>
      </c>
      <c r="D43" s="20" t="str">
        <f aca="true" t="shared" si="9" ref="D43:D74">VLOOKUP(F43,I$1:J$5,2,FALSE)</f>
        <v>vis</v>
      </c>
      <c r="E43" s="68">
        <f>VLOOKUP(C43,A!C$21:E$970,3,FALSE)</f>
        <v>-8717.022431651705</v>
      </c>
      <c r="F43" s="5" t="s">
        <v>43</v>
      </c>
      <c r="G43" s="20" t="str">
        <f aca="true" t="shared" si="10" ref="G43:G74">MID(I43,3,LEN(I43)-3)</f>
        <v>25686.587</v>
      </c>
      <c r="H43" s="16">
        <f aca="true" t="shared" si="11" ref="H43:H74">1*K43</f>
        <v>-8717</v>
      </c>
      <c r="I43" s="69" t="s">
        <v>108</v>
      </c>
      <c r="J43" s="70" t="s">
        <v>109</v>
      </c>
      <c r="K43" s="69">
        <v>-8717</v>
      </c>
      <c r="L43" s="69" t="s">
        <v>110</v>
      </c>
      <c r="M43" s="70" t="s">
        <v>105</v>
      </c>
      <c r="N43" s="70"/>
      <c r="O43" s="71" t="s">
        <v>106</v>
      </c>
      <c r="P43" s="71" t="s">
        <v>107</v>
      </c>
    </row>
    <row r="44" spans="1:16" ht="12.75" customHeight="1" thickBot="1">
      <c r="A44" s="16" t="str">
        <f t="shared" si="6"/>
        <v> AN 255.413 </v>
      </c>
      <c r="B44" s="5" t="str">
        <f t="shared" si="7"/>
        <v>I</v>
      </c>
      <c r="C44" s="16">
        <f t="shared" si="8"/>
        <v>25851.388</v>
      </c>
      <c r="D44" s="20" t="str">
        <f t="shared" si="9"/>
        <v>vis</v>
      </c>
      <c r="E44" s="68">
        <f>VLOOKUP(C44,A!C$21:E$970,3,FALSE)</f>
        <v>-8641.996806550003</v>
      </c>
      <c r="F44" s="5" t="s">
        <v>43</v>
      </c>
      <c r="G44" s="20" t="str">
        <f t="shared" si="10"/>
        <v>25851.388</v>
      </c>
      <c r="H44" s="16">
        <f t="shared" si="11"/>
        <v>-8642</v>
      </c>
      <c r="I44" s="69" t="s">
        <v>111</v>
      </c>
      <c r="J44" s="70" t="s">
        <v>112</v>
      </c>
      <c r="K44" s="69">
        <v>-8642</v>
      </c>
      <c r="L44" s="69" t="s">
        <v>113</v>
      </c>
      <c r="M44" s="70" t="s">
        <v>105</v>
      </c>
      <c r="N44" s="70"/>
      <c r="O44" s="71" t="s">
        <v>106</v>
      </c>
      <c r="P44" s="71" t="s">
        <v>107</v>
      </c>
    </row>
    <row r="45" spans="1:16" ht="12.75" customHeight="1" thickBot="1">
      <c r="A45" s="16" t="str">
        <f t="shared" si="6"/>
        <v> AN 255.413 </v>
      </c>
      <c r="B45" s="5" t="str">
        <f t="shared" si="7"/>
        <v>I</v>
      </c>
      <c r="C45" s="16">
        <f t="shared" si="8"/>
        <v>25862.39</v>
      </c>
      <c r="D45" s="20" t="str">
        <f t="shared" si="9"/>
        <v>vis</v>
      </c>
      <c r="E45" s="68">
        <f>VLOOKUP(C45,A!C$21:E$970,3,FALSE)</f>
        <v>-8636.988148062683</v>
      </c>
      <c r="F45" s="5" t="s">
        <v>43</v>
      </c>
      <c r="G45" s="20" t="str">
        <f t="shared" si="10"/>
        <v>25862.390</v>
      </c>
      <c r="H45" s="16">
        <f t="shared" si="11"/>
        <v>-8637</v>
      </c>
      <c r="I45" s="69" t="s">
        <v>114</v>
      </c>
      <c r="J45" s="70" t="s">
        <v>115</v>
      </c>
      <c r="K45" s="69">
        <v>-8637</v>
      </c>
      <c r="L45" s="69" t="s">
        <v>116</v>
      </c>
      <c r="M45" s="70" t="s">
        <v>105</v>
      </c>
      <c r="N45" s="70"/>
      <c r="O45" s="71" t="s">
        <v>106</v>
      </c>
      <c r="P45" s="71" t="s">
        <v>107</v>
      </c>
    </row>
    <row r="46" spans="1:16" ht="12.75" customHeight="1" thickBot="1">
      <c r="A46" s="16" t="str">
        <f t="shared" si="6"/>
        <v> AN 255.413 </v>
      </c>
      <c r="B46" s="5" t="str">
        <f t="shared" si="7"/>
        <v>II</v>
      </c>
      <c r="C46" s="16">
        <f t="shared" si="8"/>
        <v>26599.331</v>
      </c>
      <c r="D46" s="20" t="str">
        <f t="shared" si="9"/>
        <v>vis</v>
      </c>
      <c r="E46" s="68">
        <f>VLOOKUP(C46,A!C$21:E$970,3,FALSE)</f>
        <v>-8301.49589262689</v>
      </c>
      <c r="F46" s="5" t="s">
        <v>43</v>
      </c>
      <c r="G46" s="20" t="str">
        <f t="shared" si="10"/>
        <v>26599.331</v>
      </c>
      <c r="H46" s="16">
        <f t="shared" si="11"/>
        <v>-8301.5</v>
      </c>
      <c r="I46" s="69" t="s">
        <v>117</v>
      </c>
      <c r="J46" s="70" t="s">
        <v>118</v>
      </c>
      <c r="K46" s="69">
        <v>-8301.5</v>
      </c>
      <c r="L46" s="69" t="s">
        <v>119</v>
      </c>
      <c r="M46" s="70" t="s">
        <v>105</v>
      </c>
      <c r="N46" s="70"/>
      <c r="O46" s="71" t="s">
        <v>106</v>
      </c>
      <c r="P46" s="71" t="s">
        <v>107</v>
      </c>
    </row>
    <row r="47" spans="1:16" ht="12.75" customHeight="1" thickBot="1">
      <c r="A47" s="16" t="str">
        <f t="shared" si="6"/>
        <v> AN 255.413 </v>
      </c>
      <c r="B47" s="5" t="str">
        <f t="shared" si="7"/>
        <v>II</v>
      </c>
      <c r="C47" s="16">
        <f t="shared" si="8"/>
        <v>26621.264</v>
      </c>
      <c r="D47" s="20" t="str">
        <f t="shared" si="9"/>
        <v>vis</v>
      </c>
      <c r="E47" s="68">
        <f>VLOOKUP(C47,A!C$21:E$970,3,FALSE)</f>
        <v>-8291.51089838926</v>
      </c>
      <c r="F47" s="5" t="s">
        <v>43</v>
      </c>
      <c r="G47" s="20" t="str">
        <f t="shared" si="10"/>
        <v>26621.264</v>
      </c>
      <c r="H47" s="16">
        <f t="shared" si="11"/>
        <v>-8291.5</v>
      </c>
      <c r="I47" s="69" t="s">
        <v>120</v>
      </c>
      <c r="J47" s="70" t="s">
        <v>121</v>
      </c>
      <c r="K47" s="69">
        <v>-8291.5</v>
      </c>
      <c r="L47" s="69" t="s">
        <v>122</v>
      </c>
      <c r="M47" s="70" t="s">
        <v>105</v>
      </c>
      <c r="N47" s="70"/>
      <c r="O47" s="71" t="s">
        <v>106</v>
      </c>
      <c r="P47" s="71" t="s">
        <v>107</v>
      </c>
    </row>
    <row r="48" spans="1:16" ht="12.75" customHeight="1" thickBot="1">
      <c r="A48" s="16" t="str">
        <f t="shared" si="6"/>
        <v> AN 255.413 </v>
      </c>
      <c r="B48" s="5" t="str">
        <f t="shared" si="7"/>
        <v>II</v>
      </c>
      <c r="C48" s="16">
        <f t="shared" si="8"/>
        <v>26825.498</v>
      </c>
      <c r="D48" s="20" t="str">
        <f t="shared" si="9"/>
        <v>vis</v>
      </c>
      <c r="E48" s="68">
        <f>VLOOKUP(C48,A!C$21:E$970,3,FALSE)</f>
        <v>-8198.533407251336</v>
      </c>
      <c r="F48" s="5" t="s">
        <v>43</v>
      </c>
      <c r="G48" s="20" t="str">
        <f t="shared" si="10"/>
        <v>26825.498</v>
      </c>
      <c r="H48" s="16">
        <f t="shared" si="11"/>
        <v>-8198.5</v>
      </c>
      <c r="I48" s="69" t="s">
        <v>123</v>
      </c>
      <c r="J48" s="70" t="s">
        <v>124</v>
      </c>
      <c r="K48" s="69">
        <v>-8198.5</v>
      </c>
      <c r="L48" s="69" t="s">
        <v>125</v>
      </c>
      <c r="M48" s="70" t="s">
        <v>105</v>
      </c>
      <c r="N48" s="70"/>
      <c r="O48" s="71" t="s">
        <v>106</v>
      </c>
      <c r="P48" s="71" t="s">
        <v>107</v>
      </c>
    </row>
    <row r="49" spans="1:16" ht="12.75" customHeight="1" thickBot="1">
      <c r="A49" s="16" t="str">
        <f t="shared" si="6"/>
        <v> AN 255.413 </v>
      </c>
      <c r="B49" s="5" t="str">
        <f t="shared" si="7"/>
        <v>II</v>
      </c>
      <c r="C49" s="16">
        <f t="shared" si="8"/>
        <v>26924.419</v>
      </c>
      <c r="D49" s="20" t="str">
        <f t="shared" si="9"/>
        <v>vis</v>
      </c>
      <c r="E49" s="68">
        <f>VLOOKUP(C49,A!C$21:E$970,3,FALSE)</f>
        <v>-8153.499640097703</v>
      </c>
      <c r="F49" s="5" t="s">
        <v>43</v>
      </c>
      <c r="G49" s="20" t="str">
        <f t="shared" si="10"/>
        <v>26924.419</v>
      </c>
      <c r="H49" s="16">
        <f t="shared" si="11"/>
        <v>-8153.5</v>
      </c>
      <c r="I49" s="69" t="s">
        <v>126</v>
      </c>
      <c r="J49" s="70" t="s">
        <v>127</v>
      </c>
      <c r="K49" s="69">
        <v>-8153.5</v>
      </c>
      <c r="L49" s="69" t="s">
        <v>128</v>
      </c>
      <c r="M49" s="70" t="s">
        <v>105</v>
      </c>
      <c r="N49" s="70"/>
      <c r="O49" s="71" t="s">
        <v>106</v>
      </c>
      <c r="P49" s="71" t="s">
        <v>107</v>
      </c>
    </row>
    <row r="50" spans="1:16" ht="12.75" customHeight="1" thickBot="1">
      <c r="A50" s="16" t="str">
        <f t="shared" si="6"/>
        <v> AN 255.413 </v>
      </c>
      <c r="B50" s="5" t="str">
        <f t="shared" si="7"/>
        <v>II</v>
      </c>
      <c r="C50" s="16">
        <f t="shared" si="8"/>
        <v>26946.367</v>
      </c>
      <c r="D50" s="20" t="str">
        <f t="shared" si="9"/>
        <v>vis</v>
      </c>
      <c r="E50" s="68">
        <f>VLOOKUP(C50,A!C$21:E$970,3,FALSE)</f>
        <v>-8143.507817112819</v>
      </c>
      <c r="F50" s="5" t="s">
        <v>43</v>
      </c>
      <c r="G50" s="20" t="str">
        <f t="shared" si="10"/>
        <v>26946.367</v>
      </c>
      <c r="H50" s="16">
        <f t="shared" si="11"/>
        <v>-8143.5</v>
      </c>
      <c r="I50" s="69" t="s">
        <v>129</v>
      </c>
      <c r="J50" s="70" t="s">
        <v>130</v>
      </c>
      <c r="K50" s="69">
        <v>-8143.5</v>
      </c>
      <c r="L50" s="69" t="s">
        <v>131</v>
      </c>
      <c r="M50" s="70" t="s">
        <v>105</v>
      </c>
      <c r="N50" s="70"/>
      <c r="O50" s="71" t="s">
        <v>106</v>
      </c>
      <c r="P50" s="71" t="s">
        <v>107</v>
      </c>
    </row>
    <row r="51" spans="1:16" ht="12.75" customHeight="1" thickBot="1">
      <c r="A51" s="16" t="str">
        <f t="shared" si="6"/>
        <v> AN 255.413 </v>
      </c>
      <c r="B51" s="5" t="str">
        <f t="shared" si="7"/>
        <v>I</v>
      </c>
      <c r="C51" s="16">
        <f t="shared" si="8"/>
        <v>27606.476</v>
      </c>
      <c r="D51" s="20" t="str">
        <f t="shared" si="9"/>
        <v>vis</v>
      </c>
      <c r="E51" s="68">
        <f>VLOOKUP(C51,A!C$21:E$970,3,FALSE)</f>
        <v>-7842.993315621566</v>
      </c>
      <c r="F51" s="5" t="s">
        <v>43</v>
      </c>
      <c r="G51" s="20" t="str">
        <f t="shared" si="10"/>
        <v>27606.476</v>
      </c>
      <c r="H51" s="16">
        <f t="shared" si="11"/>
        <v>-7843</v>
      </c>
      <c r="I51" s="69" t="s">
        <v>132</v>
      </c>
      <c r="J51" s="70" t="s">
        <v>133</v>
      </c>
      <c r="K51" s="69">
        <v>-7843</v>
      </c>
      <c r="L51" s="69" t="s">
        <v>134</v>
      </c>
      <c r="M51" s="70" t="s">
        <v>105</v>
      </c>
      <c r="N51" s="70"/>
      <c r="O51" s="71" t="s">
        <v>106</v>
      </c>
      <c r="P51" s="71" t="s">
        <v>107</v>
      </c>
    </row>
    <row r="52" spans="1:16" ht="12.75" customHeight="1" thickBot="1">
      <c r="A52" s="16" t="str">
        <f t="shared" si="6"/>
        <v> AN 255.413 </v>
      </c>
      <c r="B52" s="5" t="str">
        <f t="shared" si="7"/>
        <v>I</v>
      </c>
      <c r="C52" s="16">
        <f t="shared" si="8"/>
        <v>27628.445</v>
      </c>
      <c r="D52" s="20" t="str">
        <f t="shared" si="9"/>
        <v>vis</v>
      </c>
      <c r="E52" s="68">
        <f>VLOOKUP(C52,A!C$21:E$970,3,FALSE)</f>
        <v>-7832.9919323905215</v>
      </c>
      <c r="F52" s="5" t="s">
        <v>43</v>
      </c>
      <c r="G52" s="20" t="str">
        <f t="shared" si="10"/>
        <v>27628.445</v>
      </c>
      <c r="H52" s="16">
        <f t="shared" si="11"/>
        <v>-7833</v>
      </c>
      <c r="I52" s="69" t="s">
        <v>135</v>
      </c>
      <c r="J52" s="70" t="s">
        <v>136</v>
      </c>
      <c r="K52" s="69">
        <v>-7833</v>
      </c>
      <c r="L52" s="69" t="s">
        <v>137</v>
      </c>
      <c r="M52" s="70" t="s">
        <v>105</v>
      </c>
      <c r="N52" s="70"/>
      <c r="O52" s="71" t="s">
        <v>106</v>
      </c>
      <c r="P52" s="71" t="s">
        <v>107</v>
      </c>
    </row>
    <row r="53" spans="1:16" ht="12.75" customHeight="1" thickBot="1">
      <c r="A53" s="16" t="str">
        <f t="shared" si="6"/>
        <v> AN 255.413 </v>
      </c>
      <c r="B53" s="5" t="str">
        <f t="shared" si="7"/>
        <v>I</v>
      </c>
      <c r="C53" s="16">
        <f t="shared" si="8"/>
        <v>27683.347</v>
      </c>
      <c r="D53" s="20" t="str">
        <f t="shared" si="9"/>
        <v>vis</v>
      </c>
      <c r="E53" s="68">
        <f>VLOOKUP(C53,A!C$21:E$970,3,FALSE)</f>
        <v>-7807.99780693416</v>
      </c>
      <c r="F53" s="5" t="s">
        <v>43</v>
      </c>
      <c r="G53" s="20" t="str">
        <f t="shared" si="10"/>
        <v>27683.347</v>
      </c>
      <c r="H53" s="16">
        <f t="shared" si="11"/>
        <v>-7808</v>
      </c>
      <c r="I53" s="69" t="s">
        <v>138</v>
      </c>
      <c r="J53" s="70" t="s">
        <v>139</v>
      </c>
      <c r="K53" s="69">
        <v>-7808</v>
      </c>
      <c r="L53" s="69" t="s">
        <v>99</v>
      </c>
      <c r="M53" s="70" t="s">
        <v>105</v>
      </c>
      <c r="N53" s="70"/>
      <c r="O53" s="71" t="s">
        <v>106</v>
      </c>
      <c r="P53" s="71" t="s">
        <v>107</v>
      </c>
    </row>
    <row r="54" spans="1:16" ht="12.75" customHeight="1" thickBot="1">
      <c r="A54" s="16" t="str">
        <f t="shared" si="6"/>
        <v> AN 255.413 </v>
      </c>
      <c r="B54" s="5" t="str">
        <f t="shared" si="7"/>
        <v>I</v>
      </c>
      <c r="C54" s="16">
        <f t="shared" si="8"/>
        <v>27694.342</v>
      </c>
      <c r="D54" s="20" t="str">
        <f t="shared" si="9"/>
        <v>vis</v>
      </c>
      <c r="E54" s="68">
        <f>VLOOKUP(C54,A!C$21:E$970,3,FALSE)</f>
        <v>-7802.9923351955595</v>
      </c>
      <c r="F54" s="5" t="s">
        <v>43</v>
      </c>
      <c r="G54" s="20" t="str">
        <f t="shared" si="10"/>
        <v>27694.342</v>
      </c>
      <c r="H54" s="16">
        <f t="shared" si="11"/>
        <v>-7803</v>
      </c>
      <c r="I54" s="69" t="s">
        <v>140</v>
      </c>
      <c r="J54" s="70" t="s">
        <v>141</v>
      </c>
      <c r="K54" s="69">
        <v>-7803</v>
      </c>
      <c r="L54" s="69" t="s">
        <v>142</v>
      </c>
      <c r="M54" s="70" t="s">
        <v>105</v>
      </c>
      <c r="N54" s="70"/>
      <c r="O54" s="71" t="s">
        <v>106</v>
      </c>
      <c r="P54" s="71" t="s">
        <v>107</v>
      </c>
    </row>
    <row r="55" spans="1:16" ht="12.75" customHeight="1" thickBot="1">
      <c r="A55" s="16" t="str">
        <f t="shared" si="6"/>
        <v> AN 266.22 </v>
      </c>
      <c r="B55" s="5" t="str">
        <f t="shared" si="7"/>
        <v>I</v>
      </c>
      <c r="C55" s="16">
        <f t="shared" si="8"/>
        <v>28366.489</v>
      </c>
      <c r="D55" s="20" t="str">
        <f t="shared" si="9"/>
        <v>vis</v>
      </c>
      <c r="E55" s="68">
        <f>VLOOKUP(C55,A!C$21:E$970,3,FALSE)</f>
        <v>-7496.9975364065085</v>
      </c>
      <c r="F55" s="5" t="s">
        <v>43</v>
      </c>
      <c r="G55" s="20" t="str">
        <f t="shared" si="10"/>
        <v>28366.489</v>
      </c>
      <c r="H55" s="16">
        <f t="shared" si="11"/>
        <v>-7497</v>
      </c>
      <c r="I55" s="69" t="s">
        <v>143</v>
      </c>
      <c r="J55" s="70" t="s">
        <v>144</v>
      </c>
      <c r="K55" s="69">
        <v>-7497</v>
      </c>
      <c r="L55" s="69" t="s">
        <v>99</v>
      </c>
      <c r="M55" s="70" t="s">
        <v>145</v>
      </c>
      <c r="N55" s="70"/>
      <c r="O55" s="71" t="s">
        <v>146</v>
      </c>
      <c r="P55" s="71" t="s">
        <v>147</v>
      </c>
    </row>
    <row r="56" spans="1:16" ht="12.75" customHeight="1" thickBot="1">
      <c r="A56" s="16" t="str">
        <f t="shared" si="6"/>
        <v> AN 266.22 </v>
      </c>
      <c r="B56" s="5" t="str">
        <f t="shared" si="7"/>
        <v>I</v>
      </c>
      <c r="C56" s="16">
        <f t="shared" si="8"/>
        <v>28377.475</v>
      </c>
      <c r="D56" s="20" t="str">
        <f t="shared" si="9"/>
        <v>vis</v>
      </c>
      <c r="E56" s="68">
        <f>VLOOKUP(C56,A!C$21:E$970,3,FALSE)</f>
        <v>-7491.996161916262</v>
      </c>
      <c r="F56" s="5" t="s">
        <v>43</v>
      </c>
      <c r="G56" s="20" t="str">
        <f t="shared" si="10"/>
        <v>28377.475</v>
      </c>
      <c r="H56" s="16">
        <f t="shared" si="11"/>
        <v>-7492</v>
      </c>
      <c r="I56" s="69" t="s">
        <v>148</v>
      </c>
      <c r="J56" s="70" t="s">
        <v>149</v>
      </c>
      <c r="K56" s="69">
        <v>-7492</v>
      </c>
      <c r="L56" s="69" t="s">
        <v>150</v>
      </c>
      <c r="M56" s="70" t="s">
        <v>145</v>
      </c>
      <c r="N56" s="70"/>
      <c r="O56" s="71" t="s">
        <v>146</v>
      </c>
      <c r="P56" s="71" t="s">
        <v>147</v>
      </c>
    </row>
    <row r="57" spans="1:16" ht="12.75" customHeight="1" thickBot="1">
      <c r="A57" s="16" t="str">
        <f t="shared" si="6"/>
        <v> AN 266.22 </v>
      </c>
      <c r="B57" s="5" t="str">
        <f t="shared" si="7"/>
        <v>II</v>
      </c>
      <c r="C57" s="16">
        <f t="shared" si="8"/>
        <v>28387.32</v>
      </c>
      <c r="D57" s="20" t="str">
        <f t="shared" si="9"/>
        <v>vis</v>
      </c>
      <c r="E57" s="68">
        <f>VLOOKUP(C57,A!C$21:E$970,3,FALSE)</f>
        <v>-7487.514227467283</v>
      </c>
      <c r="F57" s="5" t="s">
        <v>43</v>
      </c>
      <c r="G57" s="20" t="str">
        <f t="shared" si="10"/>
        <v>28387.320</v>
      </c>
      <c r="H57" s="16">
        <f t="shared" si="11"/>
        <v>-7487.5</v>
      </c>
      <c r="I57" s="69" t="s">
        <v>151</v>
      </c>
      <c r="J57" s="70" t="s">
        <v>152</v>
      </c>
      <c r="K57" s="69">
        <v>-7487.5</v>
      </c>
      <c r="L57" s="69" t="s">
        <v>153</v>
      </c>
      <c r="M57" s="70" t="s">
        <v>145</v>
      </c>
      <c r="N57" s="70"/>
      <c r="O57" s="71" t="s">
        <v>146</v>
      </c>
      <c r="P57" s="71" t="s">
        <v>147</v>
      </c>
    </row>
    <row r="58" spans="1:16" ht="12.75" customHeight="1" thickBot="1">
      <c r="A58" s="16" t="str">
        <f t="shared" si="6"/>
        <v> AN 266.22 </v>
      </c>
      <c r="B58" s="5" t="str">
        <f t="shared" si="7"/>
        <v>I</v>
      </c>
      <c r="C58" s="16">
        <f t="shared" si="8"/>
        <v>28399.432</v>
      </c>
      <c r="D58" s="20" t="str">
        <f t="shared" si="9"/>
        <v>vis</v>
      </c>
      <c r="E58" s="68">
        <f>VLOOKUP(C58,A!C$21:E$970,3,FALSE)</f>
        <v>-7482.000241683022</v>
      </c>
      <c r="F58" s="5" t="s">
        <v>43</v>
      </c>
      <c r="G58" s="20" t="str">
        <f t="shared" si="10"/>
        <v>28399.432</v>
      </c>
      <c r="H58" s="16">
        <f t="shared" si="11"/>
        <v>-7482</v>
      </c>
      <c r="I58" s="69" t="s">
        <v>154</v>
      </c>
      <c r="J58" s="70" t="s">
        <v>155</v>
      </c>
      <c r="K58" s="69">
        <v>-7482</v>
      </c>
      <c r="L58" s="69" t="s">
        <v>156</v>
      </c>
      <c r="M58" s="70" t="s">
        <v>145</v>
      </c>
      <c r="N58" s="70"/>
      <c r="O58" s="71" t="s">
        <v>146</v>
      </c>
      <c r="P58" s="71" t="s">
        <v>147</v>
      </c>
    </row>
    <row r="59" spans="1:16" ht="12.75" customHeight="1" thickBot="1">
      <c r="A59" s="16" t="str">
        <f t="shared" si="6"/>
        <v> AN 266.22 </v>
      </c>
      <c r="B59" s="5" t="str">
        <f t="shared" si="7"/>
        <v>II</v>
      </c>
      <c r="C59" s="16">
        <f t="shared" si="8"/>
        <v>28422.487</v>
      </c>
      <c r="D59" s="20" t="str">
        <f t="shared" si="9"/>
        <v>vis</v>
      </c>
      <c r="E59" s="68">
        <f>VLOOKUP(C59,A!C$21:E$970,3,FALSE)</f>
        <v>-7471.504457150648</v>
      </c>
      <c r="F59" s="5" t="s">
        <v>43</v>
      </c>
      <c r="G59" s="20" t="str">
        <f t="shared" si="10"/>
        <v>28422.487</v>
      </c>
      <c r="H59" s="16">
        <f t="shared" si="11"/>
        <v>-7471.5</v>
      </c>
      <c r="I59" s="69" t="s">
        <v>157</v>
      </c>
      <c r="J59" s="70" t="s">
        <v>158</v>
      </c>
      <c r="K59" s="69">
        <v>-7471.5</v>
      </c>
      <c r="L59" s="69" t="s">
        <v>159</v>
      </c>
      <c r="M59" s="70" t="s">
        <v>145</v>
      </c>
      <c r="N59" s="70"/>
      <c r="O59" s="71" t="s">
        <v>146</v>
      </c>
      <c r="P59" s="71" t="s">
        <v>147</v>
      </c>
    </row>
    <row r="60" spans="1:16" ht="12.75" customHeight="1" thickBot="1">
      <c r="A60" s="16" t="str">
        <f t="shared" si="6"/>
        <v> AN 266.22 </v>
      </c>
      <c r="B60" s="5" t="str">
        <f t="shared" si="7"/>
        <v>I</v>
      </c>
      <c r="C60" s="16">
        <f t="shared" si="8"/>
        <v>28454.36</v>
      </c>
      <c r="D60" s="20" t="str">
        <f t="shared" si="9"/>
        <v>vis</v>
      </c>
      <c r="E60" s="68">
        <f>VLOOKUP(C60,A!C$21:E$970,3,FALSE)</f>
        <v>-7456.994279731418</v>
      </c>
      <c r="F60" s="5" t="s">
        <v>43</v>
      </c>
      <c r="G60" s="20" t="str">
        <f t="shared" si="10"/>
        <v>28454.360</v>
      </c>
      <c r="H60" s="16">
        <f t="shared" si="11"/>
        <v>-7457</v>
      </c>
      <c r="I60" s="69" t="s">
        <v>160</v>
      </c>
      <c r="J60" s="70" t="s">
        <v>161</v>
      </c>
      <c r="K60" s="69">
        <v>-7457</v>
      </c>
      <c r="L60" s="69" t="s">
        <v>162</v>
      </c>
      <c r="M60" s="70" t="s">
        <v>145</v>
      </c>
      <c r="N60" s="70"/>
      <c r="O60" s="71" t="s">
        <v>146</v>
      </c>
      <c r="P60" s="71" t="s">
        <v>147</v>
      </c>
    </row>
    <row r="61" spans="1:16" ht="12.75" customHeight="1" thickBot="1">
      <c r="A61" s="16" t="str">
        <f t="shared" si="6"/>
        <v> AN 266.22 </v>
      </c>
      <c r="B61" s="5" t="str">
        <f t="shared" si="7"/>
        <v>II</v>
      </c>
      <c r="C61" s="16">
        <f t="shared" si="8"/>
        <v>28455.408</v>
      </c>
      <c r="D61" s="20" t="str">
        <f t="shared" si="9"/>
        <v>vis</v>
      </c>
      <c r="E61" s="68">
        <f>VLOOKUP(C61,A!C$21:E$970,3,FALSE)</f>
        <v>-7456.517177923137</v>
      </c>
      <c r="F61" s="5" t="s">
        <v>43</v>
      </c>
      <c r="G61" s="20" t="str">
        <f t="shared" si="10"/>
        <v>28455.408</v>
      </c>
      <c r="H61" s="16">
        <f t="shared" si="11"/>
        <v>-7456.5</v>
      </c>
      <c r="I61" s="69" t="s">
        <v>163</v>
      </c>
      <c r="J61" s="70" t="s">
        <v>164</v>
      </c>
      <c r="K61" s="69">
        <v>-7456.5</v>
      </c>
      <c r="L61" s="69" t="s">
        <v>165</v>
      </c>
      <c r="M61" s="70" t="s">
        <v>145</v>
      </c>
      <c r="N61" s="70"/>
      <c r="O61" s="71" t="s">
        <v>146</v>
      </c>
      <c r="P61" s="71" t="s">
        <v>147</v>
      </c>
    </row>
    <row r="62" spans="1:16" ht="12.75" customHeight="1" thickBot="1">
      <c r="A62" s="16" t="str">
        <f t="shared" si="6"/>
        <v> AN 266.22 </v>
      </c>
      <c r="B62" s="5" t="str">
        <f t="shared" si="7"/>
        <v>I</v>
      </c>
      <c r="C62" s="16">
        <f t="shared" si="8"/>
        <v>28465.311</v>
      </c>
      <c r="D62" s="20" t="str">
        <f t="shared" si="9"/>
        <v>vis</v>
      </c>
      <c r="E62" s="68">
        <f>VLOOKUP(C62,A!C$21:E$970,3,FALSE)</f>
        <v>-7452.008838984767</v>
      </c>
      <c r="F62" s="5" t="s">
        <v>43</v>
      </c>
      <c r="G62" s="20" t="str">
        <f t="shared" si="10"/>
        <v>28465.311</v>
      </c>
      <c r="H62" s="16">
        <f t="shared" si="11"/>
        <v>-7452</v>
      </c>
      <c r="I62" s="69" t="s">
        <v>166</v>
      </c>
      <c r="J62" s="70" t="s">
        <v>167</v>
      </c>
      <c r="K62" s="69">
        <v>-7452</v>
      </c>
      <c r="L62" s="69" t="s">
        <v>168</v>
      </c>
      <c r="M62" s="70" t="s">
        <v>145</v>
      </c>
      <c r="N62" s="70"/>
      <c r="O62" s="71" t="s">
        <v>146</v>
      </c>
      <c r="P62" s="71" t="s">
        <v>147</v>
      </c>
    </row>
    <row r="63" spans="1:16" ht="12.75" customHeight="1" thickBot="1">
      <c r="A63" s="16" t="str">
        <f t="shared" si="6"/>
        <v> AN 266.22 </v>
      </c>
      <c r="B63" s="5" t="str">
        <f t="shared" si="7"/>
        <v>I</v>
      </c>
      <c r="C63" s="16">
        <f t="shared" si="8"/>
        <v>28476.34</v>
      </c>
      <c r="D63" s="20" t="str">
        <f t="shared" si="9"/>
        <v>vis</v>
      </c>
      <c r="E63" s="68">
        <f>VLOOKUP(C63,A!C$21:E$970,3,FALSE)</f>
        <v>-7446.987888752386</v>
      </c>
      <c r="F63" s="5" t="s">
        <v>43</v>
      </c>
      <c r="G63" s="20" t="str">
        <f t="shared" si="10"/>
        <v>28476.340</v>
      </c>
      <c r="H63" s="16">
        <f t="shared" si="11"/>
        <v>-7447</v>
      </c>
      <c r="I63" s="69" t="s">
        <v>169</v>
      </c>
      <c r="J63" s="70" t="s">
        <v>170</v>
      </c>
      <c r="K63" s="69">
        <v>-7447</v>
      </c>
      <c r="L63" s="69" t="s">
        <v>171</v>
      </c>
      <c r="M63" s="70" t="s">
        <v>145</v>
      </c>
      <c r="N63" s="70"/>
      <c r="O63" s="71" t="s">
        <v>146</v>
      </c>
      <c r="P63" s="71" t="s">
        <v>147</v>
      </c>
    </row>
    <row r="64" spans="1:16" ht="12.75" customHeight="1" thickBot="1">
      <c r="A64" s="16" t="str">
        <f t="shared" si="6"/>
        <v> AN 266.22 </v>
      </c>
      <c r="B64" s="5" t="str">
        <f t="shared" si="7"/>
        <v>I</v>
      </c>
      <c r="C64" s="16">
        <f t="shared" si="8"/>
        <v>28498.26</v>
      </c>
      <c r="D64" s="20" t="str">
        <f t="shared" si="9"/>
        <v>vis</v>
      </c>
      <c r="E64" s="68">
        <f>VLOOKUP(C64,A!C$21:E$970,3,FALSE)</f>
        <v>-7437.0088127623785</v>
      </c>
      <c r="F64" s="5" t="s">
        <v>43</v>
      </c>
      <c r="G64" s="20" t="str">
        <f t="shared" si="10"/>
        <v>28498.260</v>
      </c>
      <c r="H64" s="16">
        <f t="shared" si="11"/>
        <v>-7437</v>
      </c>
      <c r="I64" s="69" t="s">
        <v>172</v>
      </c>
      <c r="J64" s="70" t="s">
        <v>173</v>
      </c>
      <c r="K64" s="69">
        <v>-7437</v>
      </c>
      <c r="L64" s="69" t="s">
        <v>168</v>
      </c>
      <c r="M64" s="70" t="s">
        <v>145</v>
      </c>
      <c r="N64" s="70"/>
      <c r="O64" s="71" t="s">
        <v>146</v>
      </c>
      <c r="P64" s="71" t="s">
        <v>147</v>
      </c>
    </row>
    <row r="65" spans="1:16" ht="12.75" customHeight="1" thickBot="1">
      <c r="A65" s="16" t="str">
        <f t="shared" si="6"/>
        <v> AN 266.22 </v>
      </c>
      <c r="B65" s="5" t="str">
        <f t="shared" si="7"/>
        <v>I</v>
      </c>
      <c r="C65" s="16">
        <f t="shared" si="8"/>
        <v>28614.719</v>
      </c>
      <c r="D65" s="20" t="str">
        <f t="shared" si="9"/>
        <v>vis</v>
      </c>
      <c r="E65" s="68">
        <f>VLOOKUP(C65,A!C$21:E$970,3,FALSE)</f>
        <v>-7383.990874317106</v>
      </c>
      <c r="F65" s="5" t="s">
        <v>43</v>
      </c>
      <c r="G65" s="20" t="str">
        <f t="shared" si="10"/>
        <v>28614.719</v>
      </c>
      <c r="H65" s="16">
        <f t="shared" si="11"/>
        <v>-7384</v>
      </c>
      <c r="I65" s="69" t="s">
        <v>174</v>
      </c>
      <c r="J65" s="70" t="s">
        <v>175</v>
      </c>
      <c r="K65" s="69">
        <v>-7384</v>
      </c>
      <c r="L65" s="69" t="s">
        <v>176</v>
      </c>
      <c r="M65" s="70" t="s">
        <v>145</v>
      </c>
      <c r="N65" s="70"/>
      <c r="O65" s="71" t="s">
        <v>146</v>
      </c>
      <c r="P65" s="71" t="s">
        <v>147</v>
      </c>
    </row>
    <row r="66" spans="1:16" ht="12.75" customHeight="1" thickBot="1">
      <c r="A66" s="16" t="str">
        <f t="shared" si="6"/>
        <v> AN 266.22 </v>
      </c>
      <c r="B66" s="5" t="str">
        <f t="shared" si="7"/>
        <v>I</v>
      </c>
      <c r="C66" s="16">
        <f t="shared" si="8"/>
        <v>28689.379</v>
      </c>
      <c r="D66" s="20" t="str">
        <f t="shared" si="9"/>
        <v>vis</v>
      </c>
      <c r="E66" s="68">
        <f>VLOOKUP(C66,A!C$21:E$970,3,FALSE)</f>
        <v>-7350.001922975226</v>
      </c>
      <c r="F66" s="5" t="s">
        <v>43</v>
      </c>
      <c r="G66" s="20" t="str">
        <f t="shared" si="10"/>
        <v>28689.379</v>
      </c>
      <c r="H66" s="16">
        <f t="shared" si="11"/>
        <v>-7350</v>
      </c>
      <c r="I66" s="69" t="s">
        <v>177</v>
      </c>
      <c r="J66" s="70" t="s">
        <v>178</v>
      </c>
      <c r="K66" s="69">
        <v>-7350</v>
      </c>
      <c r="L66" s="69" t="s">
        <v>179</v>
      </c>
      <c r="M66" s="70" t="s">
        <v>145</v>
      </c>
      <c r="N66" s="70"/>
      <c r="O66" s="71" t="s">
        <v>146</v>
      </c>
      <c r="P66" s="71" t="s">
        <v>147</v>
      </c>
    </row>
    <row r="67" spans="1:16" ht="12.75" customHeight="1" thickBot="1">
      <c r="A67" s="16" t="str">
        <f t="shared" si="6"/>
        <v> AN 266.22 </v>
      </c>
      <c r="B67" s="5" t="str">
        <f t="shared" si="7"/>
        <v>II</v>
      </c>
      <c r="C67" s="16">
        <f t="shared" si="8"/>
        <v>28690.479</v>
      </c>
      <c r="D67" s="20" t="str">
        <f t="shared" si="9"/>
        <v>vis</v>
      </c>
      <c r="E67" s="68">
        <f>VLOOKUP(C67,A!C$21:E$970,3,FALSE)</f>
        <v>-7349.501148176459</v>
      </c>
      <c r="F67" s="5" t="s">
        <v>43</v>
      </c>
      <c r="G67" s="20" t="str">
        <f t="shared" si="10"/>
        <v>28690.479</v>
      </c>
      <c r="H67" s="16">
        <f t="shared" si="11"/>
        <v>-7349.5</v>
      </c>
      <c r="I67" s="69" t="s">
        <v>180</v>
      </c>
      <c r="J67" s="70" t="s">
        <v>181</v>
      </c>
      <c r="K67" s="69">
        <v>-7349.5</v>
      </c>
      <c r="L67" s="69" t="s">
        <v>93</v>
      </c>
      <c r="M67" s="70" t="s">
        <v>145</v>
      </c>
      <c r="N67" s="70"/>
      <c r="O67" s="71" t="s">
        <v>146</v>
      </c>
      <c r="P67" s="71" t="s">
        <v>147</v>
      </c>
    </row>
    <row r="68" spans="1:16" ht="12.75" customHeight="1" thickBot="1">
      <c r="A68" s="16" t="str">
        <f t="shared" si="6"/>
        <v> AN 266.22 </v>
      </c>
      <c r="B68" s="5" t="str">
        <f t="shared" si="7"/>
        <v>I</v>
      </c>
      <c r="C68" s="16">
        <f t="shared" si="8"/>
        <v>28757.476</v>
      </c>
      <c r="D68" s="20" t="str">
        <f t="shared" si="9"/>
        <v>vis</v>
      </c>
      <c r="E68" s="68">
        <f>VLOOKUP(C68,A!C$21:E$970,3,FALSE)</f>
        <v>-7319.000776182728</v>
      </c>
      <c r="F68" s="5" t="s">
        <v>43</v>
      </c>
      <c r="G68" s="20" t="str">
        <f t="shared" si="10"/>
        <v>28757.476</v>
      </c>
      <c r="H68" s="16">
        <f t="shared" si="11"/>
        <v>-7319</v>
      </c>
      <c r="I68" s="69" t="s">
        <v>182</v>
      </c>
      <c r="J68" s="70" t="s">
        <v>183</v>
      </c>
      <c r="K68" s="69">
        <v>-7319</v>
      </c>
      <c r="L68" s="69" t="s">
        <v>184</v>
      </c>
      <c r="M68" s="70" t="s">
        <v>145</v>
      </c>
      <c r="N68" s="70"/>
      <c r="O68" s="71" t="s">
        <v>146</v>
      </c>
      <c r="P68" s="71" t="s">
        <v>147</v>
      </c>
    </row>
    <row r="69" spans="1:16" ht="12.75" customHeight="1" thickBot="1">
      <c r="A69" s="16" t="str">
        <f t="shared" si="6"/>
        <v> AN 266.22 </v>
      </c>
      <c r="B69" s="5" t="str">
        <f t="shared" si="7"/>
        <v>II</v>
      </c>
      <c r="C69" s="16">
        <f t="shared" si="8"/>
        <v>28778.338</v>
      </c>
      <c r="D69" s="20" t="str">
        <f t="shared" si="9"/>
        <v>vis</v>
      </c>
      <c r="E69" s="68">
        <f>VLOOKUP(C69,A!C$21:E$970,3,FALSE)</f>
        <v>-7309.503354499171</v>
      </c>
      <c r="F69" s="5" t="s">
        <v>43</v>
      </c>
      <c r="G69" s="20" t="str">
        <f t="shared" si="10"/>
        <v>28778.338</v>
      </c>
      <c r="H69" s="16">
        <f t="shared" si="11"/>
        <v>-7309.5</v>
      </c>
      <c r="I69" s="69" t="s">
        <v>185</v>
      </c>
      <c r="J69" s="70" t="s">
        <v>186</v>
      </c>
      <c r="K69" s="69">
        <v>-7309.5</v>
      </c>
      <c r="L69" s="69" t="s">
        <v>187</v>
      </c>
      <c r="M69" s="70" t="s">
        <v>145</v>
      </c>
      <c r="N69" s="70"/>
      <c r="O69" s="71" t="s">
        <v>146</v>
      </c>
      <c r="P69" s="71" t="s">
        <v>147</v>
      </c>
    </row>
    <row r="70" spans="1:16" ht="12.75" customHeight="1" thickBot="1">
      <c r="A70" s="16" t="str">
        <f t="shared" si="6"/>
        <v> AN 266.22 </v>
      </c>
      <c r="B70" s="5" t="str">
        <f t="shared" si="7"/>
        <v>I</v>
      </c>
      <c r="C70" s="16">
        <f t="shared" si="8"/>
        <v>28779.44</v>
      </c>
      <c r="D70" s="20" t="str">
        <f t="shared" si="9"/>
        <v>vis</v>
      </c>
      <c r="E70" s="68">
        <f>VLOOKUP(C70,A!C$21:E$970,3,FALSE)</f>
        <v>-7309.001669200769</v>
      </c>
      <c r="F70" s="5" t="s">
        <v>43</v>
      </c>
      <c r="G70" s="20" t="str">
        <f t="shared" si="10"/>
        <v>28779.440</v>
      </c>
      <c r="H70" s="16">
        <f t="shared" si="11"/>
        <v>-7309</v>
      </c>
      <c r="I70" s="69" t="s">
        <v>188</v>
      </c>
      <c r="J70" s="70" t="s">
        <v>189</v>
      </c>
      <c r="K70" s="69">
        <v>-7309</v>
      </c>
      <c r="L70" s="69" t="s">
        <v>179</v>
      </c>
      <c r="M70" s="70" t="s">
        <v>145</v>
      </c>
      <c r="N70" s="70"/>
      <c r="O70" s="71" t="s">
        <v>146</v>
      </c>
      <c r="P70" s="71" t="s">
        <v>147</v>
      </c>
    </row>
    <row r="71" spans="1:16" ht="12.75" customHeight="1" thickBot="1">
      <c r="A71" s="16" t="str">
        <f t="shared" si="6"/>
        <v> AN 266.22 </v>
      </c>
      <c r="B71" s="5" t="str">
        <f t="shared" si="7"/>
        <v>II</v>
      </c>
      <c r="C71" s="16">
        <f t="shared" si="8"/>
        <v>28780.514</v>
      </c>
      <c r="D71" s="20" t="str">
        <f t="shared" si="9"/>
        <v>vis</v>
      </c>
      <c r="E71" s="68">
        <f>VLOOKUP(C71,A!C$21:E$970,3,FALSE)</f>
        <v>-7308.512730897244</v>
      </c>
      <c r="F71" s="5" t="s">
        <v>43</v>
      </c>
      <c r="G71" s="20" t="str">
        <f t="shared" si="10"/>
        <v>28780.514</v>
      </c>
      <c r="H71" s="16">
        <f t="shared" si="11"/>
        <v>-7308.5</v>
      </c>
      <c r="I71" s="69" t="s">
        <v>190</v>
      </c>
      <c r="J71" s="70" t="s">
        <v>191</v>
      </c>
      <c r="K71" s="69">
        <v>-7308.5</v>
      </c>
      <c r="L71" s="69" t="s">
        <v>192</v>
      </c>
      <c r="M71" s="70" t="s">
        <v>145</v>
      </c>
      <c r="N71" s="70"/>
      <c r="O71" s="71" t="s">
        <v>146</v>
      </c>
      <c r="P71" s="71" t="s">
        <v>147</v>
      </c>
    </row>
    <row r="72" spans="1:16" ht="12.75" customHeight="1" thickBot="1">
      <c r="A72" s="16" t="str">
        <f t="shared" si="6"/>
        <v> AN 266.22 </v>
      </c>
      <c r="B72" s="5" t="str">
        <f t="shared" si="7"/>
        <v>I</v>
      </c>
      <c r="C72" s="16">
        <f t="shared" si="8"/>
        <v>28790.416</v>
      </c>
      <c r="D72" s="20" t="str">
        <f t="shared" si="9"/>
        <v>vis</v>
      </c>
      <c r="E72" s="68">
        <f>VLOOKUP(C72,A!C$21:E$970,3,FALSE)</f>
        <v>-7304.004847208691</v>
      </c>
      <c r="F72" s="5" t="s">
        <v>43</v>
      </c>
      <c r="G72" s="20" t="str">
        <f t="shared" si="10"/>
        <v>28790.416</v>
      </c>
      <c r="H72" s="16">
        <f t="shared" si="11"/>
        <v>-7304</v>
      </c>
      <c r="I72" s="69" t="s">
        <v>193</v>
      </c>
      <c r="J72" s="70" t="s">
        <v>194</v>
      </c>
      <c r="K72" s="69">
        <v>-7304</v>
      </c>
      <c r="L72" s="69" t="s">
        <v>195</v>
      </c>
      <c r="M72" s="70" t="s">
        <v>145</v>
      </c>
      <c r="N72" s="70"/>
      <c r="O72" s="71" t="s">
        <v>146</v>
      </c>
      <c r="P72" s="71" t="s">
        <v>147</v>
      </c>
    </row>
    <row r="73" spans="1:16" ht="12.75" customHeight="1" thickBot="1">
      <c r="A73" s="16" t="str">
        <f t="shared" si="6"/>
        <v> AN 266.22 </v>
      </c>
      <c r="B73" s="5" t="str">
        <f t="shared" si="7"/>
        <v>II</v>
      </c>
      <c r="C73" s="16">
        <f t="shared" si="8"/>
        <v>28802.488</v>
      </c>
      <c r="D73" s="20" t="str">
        <f t="shared" si="9"/>
        <v>vis</v>
      </c>
      <c r="E73" s="68">
        <f>VLOOKUP(C73,A!C$21:E$970,3,FALSE)</f>
        <v>-7298.509071417114</v>
      </c>
      <c r="F73" s="5" t="s">
        <v>43</v>
      </c>
      <c r="G73" s="20" t="str">
        <f t="shared" si="10"/>
        <v>28802.488</v>
      </c>
      <c r="H73" s="16">
        <f t="shared" si="11"/>
        <v>-7298.5</v>
      </c>
      <c r="I73" s="69" t="s">
        <v>196</v>
      </c>
      <c r="J73" s="70" t="s">
        <v>197</v>
      </c>
      <c r="K73" s="69">
        <v>-7298.5</v>
      </c>
      <c r="L73" s="69" t="s">
        <v>198</v>
      </c>
      <c r="M73" s="70" t="s">
        <v>145</v>
      </c>
      <c r="N73" s="70"/>
      <c r="O73" s="71" t="s">
        <v>146</v>
      </c>
      <c r="P73" s="71" t="s">
        <v>147</v>
      </c>
    </row>
    <row r="74" spans="1:16" ht="12.75" customHeight="1" thickBot="1">
      <c r="A74" s="16" t="str">
        <f t="shared" si="6"/>
        <v> AN 266.22 </v>
      </c>
      <c r="B74" s="5" t="str">
        <f t="shared" si="7"/>
        <v>II</v>
      </c>
      <c r="C74" s="16">
        <f t="shared" si="8"/>
        <v>28833.257</v>
      </c>
      <c r="D74" s="20" t="str">
        <f t="shared" si="9"/>
        <v>vis</v>
      </c>
      <c r="E74" s="68">
        <f>VLOOKUP(C74,A!C$21:E$970,3,FALSE)</f>
        <v>-7284.50148979592</v>
      </c>
      <c r="F74" s="5" t="s">
        <v>43</v>
      </c>
      <c r="G74" s="20" t="str">
        <f t="shared" si="10"/>
        <v>28833.257</v>
      </c>
      <c r="H74" s="16">
        <f t="shared" si="11"/>
        <v>-7284.5</v>
      </c>
      <c r="I74" s="69" t="s">
        <v>199</v>
      </c>
      <c r="J74" s="70" t="s">
        <v>200</v>
      </c>
      <c r="K74" s="69">
        <v>-7284.5</v>
      </c>
      <c r="L74" s="69" t="s">
        <v>93</v>
      </c>
      <c r="M74" s="70" t="s">
        <v>145</v>
      </c>
      <c r="N74" s="70"/>
      <c r="O74" s="71" t="s">
        <v>146</v>
      </c>
      <c r="P74" s="71" t="s">
        <v>147</v>
      </c>
    </row>
    <row r="75" spans="1:16" ht="12.75" customHeight="1" thickBot="1">
      <c r="A75" s="16" t="str">
        <f aca="true" t="shared" si="12" ref="A75:A106">P75</f>
        <v> AN 266.22 </v>
      </c>
      <c r="B75" s="5" t="str">
        <f aca="true" t="shared" si="13" ref="B75:B106">IF(H75=INT(H75),"I","II")</f>
        <v>I</v>
      </c>
      <c r="C75" s="16">
        <f aca="true" t="shared" si="14" ref="C75:C106">1*G75</f>
        <v>28834.343</v>
      </c>
      <c r="D75" s="20" t="str">
        <f aca="true" t="shared" si="15" ref="D75:D106">VLOOKUP(F75,I$1:J$5,2,FALSE)</f>
        <v>vis</v>
      </c>
      <c r="E75" s="68">
        <f>VLOOKUP(C75,A!C$21:E$970,3,FALSE)</f>
        <v>-7284.007088494591</v>
      </c>
      <c r="F75" s="5" t="s">
        <v>43</v>
      </c>
      <c r="G75" s="20" t="str">
        <f aca="true" t="shared" si="16" ref="G75:G106">MID(I75,3,LEN(I75)-3)</f>
        <v>28834.343</v>
      </c>
      <c r="H75" s="16">
        <f aca="true" t="shared" si="17" ref="H75:H106">1*K75</f>
        <v>-7284</v>
      </c>
      <c r="I75" s="69" t="s">
        <v>201</v>
      </c>
      <c r="J75" s="70" t="s">
        <v>202</v>
      </c>
      <c r="K75" s="69">
        <v>-7284</v>
      </c>
      <c r="L75" s="69" t="s">
        <v>203</v>
      </c>
      <c r="M75" s="70" t="s">
        <v>145</v>
      </c>
      <c r="N75" s="70"/>
      <c r="O75" s="71" t="s">
        <v>146</v>
      </c>
      <c r="P75" s="71" t="s">
        <v>147</v>
      </c>
    </row>
    <row r="76" spans="1:16" ht="12.75" customHeight="1" thickBot="1">
      <c r="A76" s="16" t="str">
        <f t="shared" si="12"/>
        <v> AN 266.22 </v>
      </c>
      <c r="B76" s="5" t="str">
        <f t="shared" si="13"/>
        <v>II</v>
      </c>
      <c r="C76" s="16">
        <f t="shared" si="14"/>
        <v>28844.224</v>
      </c>
      <c r="D76" s="20" t="str">
        <f t="shared" si="15"/>
        <v>vis</v>
      </c>
      <c r="E76" s="68">
        <f>VLOOKUP(C76,A!C$21:E$970,3,FALSE)</f>
        <v>-7279.508765052198</v>
      </c>
      <c r="F76" s="5" t="s">
        <v>43</v>
      </c>
      <c r="G76" s="20" t="str">
        <f t="shared" si="16"/>
        <v>28844.224</v>
      </c>
      <c r="H76" s="16">
        <f t="shared" si="17"/>
        <v>-7279.5</v>
      </c>
      <c r="I76" s="69" t="s">
        <v>204</v>
      </c>
      <c r="J76" s="70" t="s">
        <v>205</v>
      </c>
      <c r="K76" s="69">
        <v>-7279.5</v>
      </c>
      <c r="L76" s="69" t="s">
        <v>168</v>
      </c>
      <c r="M76" s="70" t="s">
        <v>145</v>
      </c>
      <c r="N76" s="70"/>
      <c r="O76" s="71" t="s">
        <v>146</v>
      </c>
      <c r="P76" s="71" t="s">
        <v>147</v>
      </c>
    </row>
    <row r="77" spans="1:16" ht="12.75" customHeight="1" thickBot="1">
      <c r="A77" s="16" t="str">
        <f t="shared" si="12"/>
        <v> AN 266.22 </v>
      </c>
      <c r="B77" s="5" t="str">
        <f t="shared" si="13"/>
        <v>I</v>
      </c>
      <c r="C77" s="16">
        <f t="shared" si="14"/>
        <v>28845.325</v>
      </c>
      <c r="D77" s="20" t="str">
        <f t="shared" si="15"/>
        <v>vis</v>
      </c>
      <c r="E77" s="68">
        <f>VLOOKUP(C77,A!C$21:E$970,3,FALSE)</f>
        <v>-7279.007535003611</v>
      </c>
      <c r="F77" s="5" t="s">
        <v>43</v>
      </c>
      <c r="G77" s="20" t="str">
        <f t="shared" si="16"/>
        <v>28845.325</v>
      </c>
      <c r="H77" s="16">
        <f t="shared" si="17"/>
        <v>-7279</v>
      </c>
      <c r="I77" s="69" t="s">
        <v>206</v>
      </c>
      <c r="J77" s="70" t="s">
        <v>207</v>
      </c>
      <c r="K77" s="69">
        <v>-7279</v>
      </c>
      <c r="L77" s="69" t="s">
        <v>131</v>
      </c>
      <c r="M77" s="70" t="s">
        <v>145</v>
      </c>
      <c r="N77" s="70"/>
      <c r="O77" s="71" t="s">
        <v>146</v>
      </c>
      <c r="P77" s="71" t="s">
        <v>147</v>
      </c>
    </row>
    <row r="78" spans="1:16" ht="12.75" customHeight="1" thickBot="1">
      <c r="A78" s="16" t="str">
        <f t="shared" si="12"/>
        <v> AN 266.23 </v>
      </c>
      <c r="B78" s="5" t="str">
        <f t="shared" si="13"/>
        <v>II</v>
      </c>
      <c r="C78" s="16">
        <f t="shared" si="14"/>
        <v>28866.201</v>
      </c>
      <c r="D78" s="20" t="str">
        <f t="shared" si="15"/>
        <v>vis</v>
      </c>
      <c r="E78" s="68">
        <f>VLOOKUP(C78,A!C$21:E$970,3,FALSE)</f>
        <v>-7269.503739822616</v>
      </c>
      <c r="F78" s="5" t="s">
        <v>43</v>
      </c>
      <c r="G78" s="20" t="str">
        <f t="shared" si="16"/>
        <v>28866.201</v>
      </c>
      <c r="H78" s="16">
        <f t="shared" si="17"/>
        <v>-7269.5</v>
      </c>
      <c r="I78" s="69" t="s">
        <v>208</v>
      </c>
      <c r="J78" s="70" t="s">
        <v>209</v>
      </c>
      <c r="K78" s="69">
        <v>-7269.5</v>
      </c>
      <c r="L78" s="69" t="s">
        <v>210</v>
      </c>
      <c r="M78" s="70" t="s">
        <v>145</v>
      </c>
      <c r="N78" s="70"/>
      <c r="O78" s="71" t="s">
        <v>146</v>
      </c>
      <c r="P78" s="71" t="s">
        <v>211</v>
      </c>
    </row>
    <row r="79" spans="1:16" ht="12.75" customHeight="1" thickBot="1">
      <c r="A79" s="16" t="str">
        <f t="shared" si="12"/>
        <v> AN 266.23 </v>
      </c>
      <c r="B79" s="5" t="str">
        <f t="shared" si="13"/>
        <v>I</v>
      </c>
      <c r="C79" s="16">
        <f t="shared" si="14"/>
        <v>28867.283</v>
      </c>
      <c r="D79" s="20" t="str">
        <f t="shared" si="15"/>
        <v>vis</v>
      </c>
      <c r="E79" s="68">
        <f>VLOOKUP(C79,A!C$21:E$970,3,FALSE)</f>
        <v>-7269.011159520555</v>
      </c>
      <c r="F79" s="5" t="s">
        <v>43</v>
      </c>
      <c r="G79" s="20" t="str">
        <f t="shared" si="16"/>
        <v>28867.283</v>
      </c>
      <c r="H79" s="16">
        <f t="shared" si="17"/>
        <v>-7269</v>
      </c>
      <c r="I79" s="69" t="s">
        <v>212</v>
      </c>
      <c r="J79" s="70" t="s">
        <v>213</v>
      </c>
      <c r="K79" s="69">
        <v>-7269</v>
      </c>
      <c r="L79" s="69" t="s">
        <v>214</v>
      </c>
      <c r="M79" s="70" t="s">
        <v>145</v>
      </c>
      <c r="N79" s="70"/>
      <c r="O79" s="71" t="s">
        <v>146</v>
      </c>
      <c r="P79" s="71" t="s">
        <v>211</v>
      </c>
    </row>
    <row r="80" spans="1:16" ht="12.75" customHeight="1" thickBot="1">
      <c r="A80" s="16" t="str">
        <f t="shared" si="12"/>
        <v> AAP 167.290 </v>
      </c>
      <c r="B80" s="5" t="str">
        <f t="shared" si="13"/>
        <v>I</v>
      </c>
      <c r="C80" s="16">
        <f t="shared" si="14"/>
        <v>34165.4975</v>
      </c>
      <c r="D80" s="20" t="str">
        <f t="shared" si="15"/>
        <v>vis</v>
      </c>
      <c r="E80" s="68">
        <f>VLOOKUP(C80,A!C$21:E$970,3,FALSE)</f>
        <v>-4856.999977638129</v>
      </c>
      <c r="F80" s="5" t="s">
        <v>43</v>
      </c>
      <c r="G80" s="20" t="str">
        <f t="shared" si="16"/>
        <v>34165.4975</v>
      </c>
      <c r="H80" s="16">
        <f t="shared" si="17"/>
        <v>-4857</v>
      </c>
      <c r="I80" s="69" t="s">
        <v>215</v>
      </c>
      <c r="J80" s="70" t="s">
        <v>216</v>
      </c>
      <c r="K80" s="69">
        <v>-4857</v>
      </c>
      <c r="L80" s="69" t="s">
        <v>217</v>
      </c>
      <c r="M80" s="70" t="s">
        <v>218</v>
      </c>
      <c r="N80" s="70" t="s">
        <v>74</v>
      </c>
      <c r="O80" s="71" t="s">
        <v>219</v>
      </c>
      <c r="P80" s="71" t="s">
        <v>220</v>
      </c>
    </row>
    <row r="81" spans="1:16" ht="12.75" customHeight="1" thickBot="1">
      <c r="A81" s="16" t="str">
        <f t="shared" si="12"/>
        <v> MSAI 24.130 </v>
      </c>
      <c r="B81" s="5" t="str">
        <f t="shared" si="13"/>
        <v>II</v>
      </c>
      <c r="C81" s="16">
        <f t="shared" si="14"/>
        <v>34166.5789</v>
      </c>
      <c r="D81" s="20" t="str">
        <f t="shared" si="15"/>
        <v>vis</v>
      </c>
      <c r="E81" s="68">
        <f>VLOOKUP(C81,A!C$21:E$970,3,FALSE)</f>
        <v>-4856.507670485957</v>
      </c>
      <c r="F81" s="5" t="s">
        <v>43</v>
      </c>
      <c r="G81" s="20" t="str">
        <f t="shared" si="16"/>
        <v>34166.5789</v>
      </c>
      <c r="H81" s="16">
        <f t="shared" si="17"/>
        <v>-4856.5</v>
      </c>
      <c r="I81" s="69" t="s">
        <v>221</v>
      </c>
      <c r="J81" s="70" t="s">
        <v>222</v>
      </c>
      <c r="K81" s="69">
        <v>-4856.5</v>
      </c>
      <c r="L81" s="69" t="s">
        <v>223</v>
      </c>
      <c r="M81" s="70" t="s">
        <v>218</v>
      </c>
      <c r="N81" s="70" t="s">
        <v>74</v>
      </c>
      <c r="O81" s="71" t="s">
        <v>219</v>
      </c>
      <c r="P81" s="71" t="s">
        <v>224</v>
      </c>
    </row>
    <row r="82" spans="1:16" ht="12.75" customHeight="1" thickBot="1">
      <c r="A82" s="16" t="str">
        <f t="shared" si="12"/>
        <v> AJ 57.259 </v>
      </c>
      <c r="B82" s="5" t="str">
        <f t="shared" si="13"/>
        <v>I</v>
      </c>
      <c r="C82" s="16">
        <f t="shared" si="14"/>
        <v>34211.639</v>
      </c>
      <c r="D82" s="20" t="str">
        <f t="shared" si="15"/>
        <v>vis</v>
      </c>
      <c r="E82" s="68">
        <f>VLOOKUP(C82,A!C$21:E$970,3,FALSE)</f>
        <v>-4835.9940682041415</v>
      </c>
      <c r="F82" s="5" t="s">
        <v>43</v>
      </c>
      <c r="G82" s="20" t="str">
        <f t="shared" si="16"/>
        <v>34211.639</v>
      </c>
      <c r="H82" s="16">
        <f t="shared" si="17"/>
        <v>-4836</v>
      </c>
      <c r="I82" s="69" t="s">
        <v>225</v>
      </c>
      <c r="J82" s="70" t="s">
        <v>226</v>
      </c>
      <c r="K82" s="69">
        <v>-4836</v>
      </c>
      <c r="L82" s="69" t="s">
        <v>162</v>
      </c>
      <c r="M82" s="70" t="s">
        <v>145</v>
      </c>
      <c r="N82" s="70"/>
      <c r="O82" s="71" t="s">
        <v>227</v>
      </c>
      <c r="P82" s="71" t="s">
        <v>228</v>
      </c>
    </row>
    <row r="83" spans="1:16" ht="12.75" customHeight="1" thickBot="1">
      <c r="A83" s="16" t="str">
        <f t="shared" si="12"/>
        <v> AAP 167.290 </v>
      </c>
      <c r="B83" s="5" t="str">
        <f t="shared" si="13"/>
        <v>II</v>
      </c>
      <c r="C83" s="16">
        <f t="shared" si="14"/>
        <v>34243.4599</v>
      </c>
      <c r="D83" s="20" t="str">
        <f t="shared" si="15"/>
        <v>vis</v>
      </c>
      <c r="E83" s="68">
        <f>VLOOKUP(C83,A!C$21:E$970,3,FALSE)</f>
        <v>-4821.507609300381</v>
      </c>
      <c r="F83" s="5" t="s">
        <v>43</v>
      </c>
      <c r="G83" s="20" t="str">
        <f t="shared" si="16"/>
        <v>34243.4599</v>
      </c>
      <c r="H83" s="16">
        <f t="shared" si="17"/>
        <v>-4821.5</v>
      </c>
      <c r="I83" s="69" t="s">
        <v>229</v>
      </c>
      <c r="J83" s="70" t="s">
        <v>230</v>
      </c>
      <c r="K83" s="69">
        <v>-4821.5</v>
      </c>
      <c r="L83" s="69" t="s">
        <v>231</v>
      </c>
      <c r="M83" s="70" t="s">
        <v>218</v>
      </c>
      <c r="N83" s="70" t="s">
        <v>74</v>
      </c>
      <c r="O83" s="71" t="s">
        <v>219</v>
      </c>
      <c r="P83" s="71" t="s">
        <v>220</v>
      </c>
    </row>
    <row r="84" spans="1:16" ht="12.75" customHeight="1" thickBot="1">
      <c r="A84" s="16" t="str">
        <f t="shared" si="12"/>
        <v> AJ 57.259 </v>
      </c>
      <c r="B84" s="5" t="str">
        <f t="shared" si="13"/>
        <v>I</v>
      </c>
      <c r="C84" s="16">
        <f t="shared" si="14"/>
        <v>34244.575</v>
      </c>
      <c r="D84" s="20" t="str">
        <f t="shared" si="15"/>
        <v>vis</v>
      </c>
      <c r="E84" s="68">
        <f>VLOOKUP(C84,A!C$21:E$970,3,FALSE)</f>
        <v>-4820.9999602293765</v>
      </c>
      <c r="F84" s="5" t="s">
        <v>43</v>
      </c>
      <c r="G84" s="20" t="str">
        <f t="shared" si="16"/>
        <v>34244.575</v>
      </c>
      <c r="H84" s="16">
        <f t="shared" si="17"/>
        <v>-4821</v>
      </c>
      <c r="I84" s="69" t="s">
        <v>232</v>
      </c>
      <c r="J84" s="70" t="s">
        <v>233</v>
      </c>
      <c r="K84" s="69">
        <v>-4821</v>
      </c>
      <c r="L84" s="69" t="s">
        <v>234</v>
      </c>
      <c r="M84" s="70" t="s">
        <v>145</v>
      </c>
      <c r="N84" s="70"/>
      <c r="O84" s="71" t="s">
        <v>227</v>
      </c>
      <c r="P84" s="71" t="s">
        <v>228</v>
      </c>
    </row>
    <row r="85" spans="1:16" ht="12.75" customHeight="1" thickBot="1">
      <c r="A85" s="16" t="str">
        <f t="shared" si="12"/>
        <v> AAP 167.290 </v>
      </c>
      <c r="B85" s="5" t="str">
        <f t="shared" si="13"/>
        <v>I</v>
      </c>
      <c r="C85" s="16">
        <f t="shared" si="14"/>
        <v>34253.3614</v>
      </c>
      <c r="D85" s="20" t="str">
        <f t="shared" si="15"/>
        <v>vis</v>
      </c>
      <c r="E85" s="68">
        <f>VLOOKUP(C85,A!C$21:E$970,3,FALSE)</f>
        <v>-4816.999953236737</v>
      </c>
      <c r="F85" s="5" t="s">
        <v>43</v>
      </c>
      <c r="G85" s="20" t="str">
        <f t="shared" si="16"/>
        <v>34253.3614</v>
      </c>
      <c r="H85" s="16">
        <f t="shared" si="17"/>
        <v>-4817</v>
      </c>
      <c r="I85" s="69" t="s">
        <v>235</v>
      </c>
      <c r="J85" s="70" t="s">
        <v>236</v>
      </c>
      <c r="K85" s="69">
        <v>-4817</v>
      </c>
      <c r="L85" s="69" t="s">
        <v>237</v>
      </c>
      <c r="M85" s="70" t="s">
        <v>218</v>
      </c>
      <c r="N85" s="70" t="s">
        <v>74</v>
      </c>
      <c r="O85" s="71" t="s">
        <v>219</v>
      </c>
      <c r="P85" s="71" t="s">
        <v>220</v>
      </c>
    </row>
    <row r="86" spans="1:16" ht="12.75" customHeight="1" thickBot="1">
      <c r="A86" s="16" t="str">
        <f t="shared" si="12"/>
        <v> AJ 67.462 </v>
      </c>
      <c r="B86" s="5" t="str">
        <f t="shared" si="13"/>
        <v>II</v>
      </c>
      <c r="C86" s="16">
        <f t="shared" si="14"/>
        <v>34873.9</v>
      </c>
      <c r="D86" s="20" t="str">
        <f t="shared" si="15"/>
        <v>vis</v>
      </c>
      <c r="E86" s="68">
        <f>VLOOKUP(C86,A!C$21:E$970,3,FALSE)</f>
        <v>-4534.499869106571</v>
      </c>
      <c r="F86" s="5" t="s">
        <v>43</v>
      </c>
      <c r="G86" s="20" t="str">
        <f t="shared" si="16"/>
        <v>34873.90</v>
      </c>
      <c r="H86" s="16">
        <f t="shared" si="17"/>
        <v>-4534.5</v>
      </c>
      <c r="I86" s="69" t="s">
        <v>242</v>
      </c>
      <c r="J86" s="70" t="s">
        <v>243</v>
      </c>
      <c r="K86" s="69">
        <v>-4534.5</v>
      </c>
      <c r="L86" s="69" t="s">
        <v>244</v>
      </c>
      <c r="M86" s="70" t="s">
        <v>94</v>
      </c>
      <c r="N86" s="70"/>
      <c r="O86" s="71" t="s">
        <v>95</v>
      </c>
      <c r="P86" s="71" t="s">
        <v>96</v>
      </c>
    </row>
    <row r="87" spans="1:16" ht="12.75" customHeight="1" thickBot="1">
      <c r="A87" s="16" t="str">
        <f t="shared" si="12"/>
        <v> PZ 15.219 </v>
      </c>
      <c r="B87" s="5" t="str">
        <f t="shared" si="13"/>
        <v>I</v>
      </c>
      <c r="C87" s="16">
        <f t="shared" si="14"/>
        <v>37493.348</v>
      </c>
      <c r="D87" s="20" t="str">
        <f t="shared" si="15"/>
        <v>vis</v>
      </c>
      <c r="E87" s="68">
        <f>VLOOKUP(C87,A!C$21:E$970,3,FALSE)</f>
        <v>-3341.996646302068</v>
      </c>
      <c r="F87" s="5" t="s">
        <v>43</v>
      </c>
      <c r="G87" s="20" t="str">
        <f t="shared" si="16"/>
        <v>37493.348</v>
      </c>
      <c r="H87" s="16">
        <f t="shared" si="17"/>
        <v>-3342</v>
      </c>
      <c r="I87" s="69" t="s">
        <v>245</v>
      </c>
      <c r="J87" s="70" t="s">
        <v>246</v>
      </c>
      <c r="K87" s="69">
        <v>-3342</v>
      </c>
      <c r="L87" s="69" t="s">
        <v>113</v>
      </c>
      <c r="M87" s="70" t="s">
        <v>145</v>
      </c>
      <c r="N87" s="70"/>
      <c r="O87" s="71" t="s">
        <v>247</v>
      </c>
      <c r="P87" s="71" t="s">
        <v>248</v>
      </c>
    </row>
    <row r="88" spans="1:16" ht="12.75" customHeight="1" thickBot="1">
      <c r="A88" s="16" t="str">
        <f t="shared" si="12"/>
        <v> PZ 15.219 </v>
      </c>
      <c r="B88" s="5" t="str">
        <f t="shared" si="13"/>
        <v>II</v>
      </c>
      <c r="C88" s="16">
        <f t="shared" si="14"/>
        <v>37494.418</v>
      </c>
      <c r="D88" s="20" t="str">
        <f t="shared" si="15"/>
        <v>vis</v>
      </c>
      <c r="E88" s="68">
        <f>VLOOKUP(C88,A!C$21:E$970,3,FALSE)</f>
        <v>-3341.5095289978112</v>
      </c>
      <c r="F88" s="5" t="s">
        <v>43</v>
      </c>
      <c r="G88" s="20" t="str">
        <f t="shared" si="16"/>
        <v>37494.418</v>
      </c>
      <c r="H88" s="16">
        <f t="shared" si="17"/>
        <v>-3341.5</v>
      </c>
      <c r="I88" s="69" t="s">
        <v>249</v>
      </c>
      <c r="J88" s="70" t="s">
        <v>250</v>
      </c>
      <c r="K88" s="69">
        <v>-3341.5</v>
      </c>
      <c r="L88" s="69" t="s">
        <v>251</v>
      </c>
      <c r="M88" s="70" t="s">
        <v>145</v>
      </c>
      <c r="N88" s="70"/>
      <c r="O88" s="71" t="s">
        <v>247</v>
      </c>
      <c r="P88" s="71" t="s">
        <v>248</v>
      </c>
    </row>
    <row r="89" spans="1:16" ht="12.75" customHeight="1" thickBot="1">
      <c r="A89" s="16" t="str">
        <f t="shared" si="12"/>
        <v> MVS 720 </v>
      </c>
      <c r="B89" s="5" t="str">
        <f t="shared" si="13"/>
        <v>II</v>
      </c>
      <c r="C89" s="16">
        <f t="shared" si="14"/>
        <v>37907.396</v>
      </c>
      <c r="D89" s="20" t="str">
        <f t="shared" si="15"/>
        <v>vis</v>
      </c>
      <c r="E89" s="68">
        <f>VLOOKUP(C89,A!C$21:E$970,3,FALSE)</f>
        <v>-3153.5013700470085</v>
      </c>
      <c r="F89" s="5" t="s">
        <v>43</v>
      </c>
      <c r="G89" s="20" t="str">
        <f t="shared" si="16"/>
        <v>37907.396</v>
      </c>
      <c r="H89" s="16">
        <f t="shared" si="17"/>
        <v>-3153.5</v>
      </c>
      <c r="I89" s="69" t="s">
        <v>252</v>
      </c>
      <c r="J89" s="70" t="s">
        <v>253</v>
      </c>
      <c r="K89" s="69">
        <v>-3153.5</v>
      </c>
      <c r="L89" s="69" t="s">
        <v>93</v>
      </c>
      <c r="M89" s="70" t="s">
        <v>145</v>
      </c>
      <c r="N89" s="70"/>
      <c r="O89" s="71" t="s">
        <v>254</v>
      </c>
      <c r="P89" s="71" t="s">
        <v>255</v>
      </c>
    </row>
    <row r="90" spans="1:16" ht="12.75" customHeight="1" thickBot="1">
      <c r="A90" s="16" t="str">
        <f t="shared" si="12"/>
        <v> PZ 15.219 </v>
      </c>
      <c r="B90" s="5" t="str">
        <f t="shared" si="13"/>
        <v>I</v>
      </c>
      <c r="C90" s="16">
        <f t="shared" si="14"/>
        <v>38286.311</v>
      </c>
      <c r="D90" s="20" t="str">
        <f t="shared" si="15"/>
        <v>vis</v>
      </c>
      <c r="E90" s="68">
        <f>VLOOKUP(C90,A!C$21:E$970,3,FALSE)</f>
        <v>-2981.0003856148037</v>
      </c>
      <c r="F90" s="5" t="s">
        <v>43</v>
      </c>
      <c r="G90" s="20" t="str">
        <f t="shared" si="16"/>
        <v>38286.311</v>
      </c>
      <c r="H90" s="16">
        <f t="shared" si="17"/>
        <v>-2981</v>
      </c>
      <c r="I90" s="69" t="s">
        <v>256</v>
      </c>
      <c r="J90" s="70" t="s">
        <v>257</v>
      </c>
      <c r="K90" s="69">
        <v>-2981</v>
      </c>
      <c r="L90" s="69" t="s">
        <v>156</v>
      </c>
      <c r="M90" s="70" t="s">
        <v>145</v>
      </c>
      <c r="N90" s="70"/>
      <c r="O90" s="71" t="s">
        <v>258</v>
      </c>
      <c r="P90" s="71" t="s">
        <v>248</v>
      </c>
    </row>
    <row r="91" spans="1:16" ht="12.75" customHeight="1" thickBot="1">
      <c r="A91" s="16" t="str">
        <f t="shared" si="12"/>
        <v> BRNO 6 </v>
      </c>
      <c r="B91" s="5" t="str">
        <f t="shared" si="13"/>
        <v>I</v>
      </c>
      <c r="C91" s="16">
        <f t="shared" si="14"/>
        <v>38589.451</v>
      </c>
      <c r="D91" s="20" t="str">
        <f t="shared" si="15"/>
        <v>vis</v>
      </c>
      <c r="E91" s="68">
        <f>VLOOKUP(C91,A!C$21:E$970,3,FALSE)</f>
        <v>-2842.995956070504</v>
      </c>
      <c r="F91" s="5" t="s">
        <v>43</v>
      </c>
      <c r="G91" s="20" t="str">
        <f t="shared" si="16"/>
        <v>38589.451</v>
      </c>
      <c r="H91" s="16">
        <f t="shared" si="17"/>
        <v>-2843</v>
      </c>
      <c r="I91" s="69" t="s">
        <v>259</v>
      </c>
      <c r="J91" s="70" t="s">
        <v>260</v>
      </c>
      <c r="K91" s="69">
        <v>-2843</v>
      </c>
      <c r="L91" s="69" t="s">
        <v>119</v>
      </c>
      <c r="M91" s="70" t="s">
        <v>145</v>
      </c>
      <c r="N91" s="70"/>
      <c r="O91" s="71" t="s">
        <v>261</v>
      </c>
      <c r="P91" s="71" t="s">
        <v>262</v>
      </c>
    </row>
    <row r="92" spans="1:16" ht="12.75" customHeight="1" thickBot="1">
      <c r="A92" s="16" t="str">
        <f t="shared" si="12"/>
        <v>IBVS 937 </v>
      </c>
      <c r="B92" s="5" t="str">
        <f t="shared" si="13"/>
        <v>II</v>
      </c>
      <c r="C92" s="16">
        <f t="shared" si="14"/>
        <v>41527.3776</v>
      </c>
      <c r="D92" s="20" t="str">
        <f t="shared" si="15"/>
        <v>vis</v>
      </c>
      <c r="E92" s="68">
        <f>VLOOKUP(C92,A!C$21:E$970,3,FALSE)</f>
        <v>-1505.5054088777058</v>
      </c>
      <c r="F92" s="5" t="s">
        <v>43</v>
      </c>
      <c r="G92" s="20" t="str">
        <f t="shared" si="16"/>
        <v>41527.3776</v>
      </c>
      <c r="H92" s="16">
        <f t="shared" si="17"/>
        <v>-1505.5</v>
      </c>
      <c r="I92" s="69" t="s">
        <v>285</v>
      </c>
      <c r="J92" s="70" t="s">
        <v>286</v>
      </c>
      <c r="K92" s="69">
        <v>-1505.5</v>
      </c>
      <c r="L92" s="69" t="s">
        <v>287</v>
      </c>
      <c r="M92" s="70" t="s">
        <v>218</v>
      </c>
      <c r="N92" s="70" t="s">
        <v>74</v>
      </c>
      <c r="O92" s="71" t="s">
        <v>288</v>
      </c>
      <c r="P92" s="72" t="s">
        <v>289</v>
      </c>
    </row>
    <row r="93" spans="1:16" ht="12.75" customHeight="1" thickBot="1">
      <c r="A93" s="16" t="str">
        <f t="shared" si="12"/>
        <v> JBAA 83.454 </v>
      </c>
      <c r="B93" s="5" t="str">
        <f t="shared" si="13"/>
        <v>I</v>
      </c>
      <c r="C93" s="16">
        <f t="shared" si="14"/>
        <v>41539.47</v>
      </c>
      <c r="D93" s="20" t="str">
        <f t="shared" si="15"/>
        <v>vis</v>
      </c>
      <c r="E93" s="68">
        <f>VLOOKUP(C93,A!C$21:E$970,3,FALSE)</f>
        <v>-1500.0003459898596</v>
      </c>
      <c r="F93" s="5" t="s">
        <v>43</v>
      </c>
      <c r="G93" s="20" t="str">
        <f t="shared" si="16"/>
        <v>41539.470</v>
      </c>
      <c r="H93" s="16">
        <f t="shared" si="17"/>
        <v>-1500</v>
      </c>
      <c r="I93" s="69" t="s">
        <v>290</v>
      </c>
      <c r="J93" s="70" t="s">
        <v>291</v>
      </c>
      <c r="K93" s="69">
        <v>-1500</v>
      </c>
      <c r="L93" s="69" t="s">
        <v>156</v>
      </c>
      <c r="M93" s="70" t="s">
        <v>145</v>
      </c>
      <c r="N93" s="70"/>
      <c r="O93" s="71" t="s">
        <v>292</v>
      </c>
      <c r="P93" s="71" t="s">
        <v>293</v>
      </c>
    </row>
    <row r="94" spans="1:16" ht="12.75" customHeight="1" thickBot="1">
      <c r="A94" s="16" t="str">
        <f t="shared" si="12"/>
        <v> JBAA 83.454 </v>
      </c>
      <c r="B94" s="5" t="str">
        <f t="shared" si="13"/>
        <v>I</v>
      </c>
      <c r="C94" s="16">
        <f t="shared" si="14"/>
        <v>41539.502</v>
      </c>
      <c r="D94" s="20" t="str">
        <f t="shared" si="15"/>
        <v>vis</v>
      </c>
      <c r="E94" s="68">
        <f>VLOOKUP(C94,A!C$21:E$970,3,FALSE)</f>
        <v>-1499.985777995714</v>
      </c>
      <c r="F94" s="5" t="s">
        <v>43</v>
      </c>
      <c r="G94" s="20" t="str">
        <f t="shared" si="16"/>
        <v>41539.502</v>
      </c>
      <c r="H94" s="16">
        <f t="shared" si="17"/>
        <v>-1500</v>
      </c>
      <c r="I94" s="69" t="s">
        <v>294</v>
      </c>
      <c r="J94" s="70" t="s">
        <v>295</v>
      </c>
      <c r="K94" s="69">
        <v>-1500</v>
      </c>
      <c r="L94" s="69" t="s">
        <v>296</v>
      </c>
      <c r="M94" s="70" t="s">
        <v>145</v>
      </c>
      <c r="N94" s="70"/>
      <c r="O94" s="71" t="s">
        <v>297</v>
      </c>
      <c r="P94" s="71" t="s">
        <v>293</v>
      </c>
    </row>
    <row r="95" spans="1:16" ht="12.75" customHeight="1" thickBot="1">
      <c r="A95" s="16" t="str">
        <f t="shared" si="12"/>
        <v> JBAA 83.454 </v>
      </c>
      <c r="B95" s="5" t="str">
        <f t="shared" si="13"/>
        <v>II</v>
      </c>
      <c r="C95" s="16">
        <f t="shared" si="14"/>
        <v>41540.556</v>
      </c>
      <c r="D95" s="20" t="str">
        <f t="shared" si="15"/>
        <v>vis</v>
      </c>
      <c r="E95" s="68">
        <f>VLOOKUP(C95,A!C$21:E$970,3,FALSE)</f>
        <v>-1499.5059446885318</v>
      </c>
      <c r="F95" s="5" t="s">
        <v>43</v>
      </c>
      <c r="G95" s="20" t="str">
        <f t="shared" si="16"/>
        <v>41540.556</v>
      </c>
      <c r="H95" s="16">
        <f t="shared" si="17"/>
        <v>-1499.5</v>
      </c>
      <c r="I95" s="69" t="s">
        <v>298</v>
      </c>
      <c r="J95" s="70" t="s">
        <v>299</v>
      </c>
      <c r="K95" s="69">
        <v>-1499.5</v>
      </c>
      <c r="L95" s="69" t="s">
        <v>300</v>
      </c>
      <c r="M95" s="70" t="s">
        <v>145</v>
      </c>
      <c r="N95" s="70"/>
      <c r="O95" s="71" t="s">
        <v>301</v>
      </c>
      <c r="P95" s="71" t="s">
        <v>293</v>
      </c>
    </row>
    <row r="96" spans="1:16" ht="12.75" customHeight="1" thickBot="1">
      <c r="A96" s="16" t="str">
        <f t="shared" si="12"/>
        <v> JBAA 83.454 </v>
      </c>
      <c r="B96" s="5" t="str">
        <f t="shared" si="13"/>
        <v>I</v>
      </c>
      <c r="C96" s="16">
        <f t="shared" si="14"/>
        <v>41561.473</v>
      </c>
      <c r="D96" s="20" t="str">
        <f t="shared" si="15"/>
        <v>vis</v>
      </c>
      <c r="E96" s="68">
        <f>VLOOKUP(C96,A!C$21:E$970,3,FALSE)</f>
        <v>-1489.9834842650366</v>
      </c>
      <c r="F96" s="5" t="s">
        <v>43</v>
      </c>
      <c r="G96" s="20" t="str">
        <f t="shared" si="16"/>
        <v>41561.473</v>
      </c>
      <c r="H96" s="16">
        <f t="shared" si="17"/>
        <v>-1490</v>
      </c>
      <c r="I96" s="69" t="s">
        <v>302</v>
      </c>
      <c r="J96" s="70" t="s">
        <v>303</v>
      </c>
      <c r="K96" s="69">
        <v>-1490</v>
      </c>
      <c r="L96" s="69" t="s">
        <v>304</v>
      </c>
      <c r="M96" s="70" t="s">
        <v>145</v>
      </c>
      <c r="N96" s="70"/>
      <c r="O96" s="71" t="s">
        <v>292</v>
      </c>
      <c r="P96" s="71" t="s">
        <v>293</v>
      </c>
    </row>
    <row r="97" spans="1:16" ht="12.75" customHeight="1" thickBot="1">
      <c r="A97" s="16" t="str">
        <f t="shared" si="12"/>
        <v> JBAA 85.446 </v>
      </c>
      <c r="B97" s="5" t="str">
        <f t="shared" si="13"/>
        <v>I</v>
      </c>
      <c r="C97" s="16">
        <f t="shared" si="14"/>
        <v>41952.428</v>
      </c>
      <c r="D97" s="20" t="str">
        <f t="shared" si="15"/>
        <v>vis</v>
      </c>
      <c r="E97" s="68">
        <f>VLOOKUP(C97,A!C$21:E$970,3,FALSE)</f>
        <v>-1312.0012920354</v>
      </c>
      <c r="F97" s="5" t="s">
        <v>43</v>
      </c>
      <c r="G97" s="20" t="str">
        <f t="shared" si="16"/>
        <v>41952.428</v>
      </c>
      <c r="H97" s="16">
        <f t="shared" si="17"/>
        <v>-1312</v>
      </c>
      <c r="I97" s="69" t="s">
        <v>305</v>
      </c>
      <c r="J97" s="70" t="s">
        <v>306</v>
      </c>
      <c r="K97" s="69">
        <v>-1312</v>
      </c>
      <c r="L97" s="69" t="s">
        <v>93</v>
      </c>
      <c r="M97" s="70" t="s">
        <v>145</v>
      </c>
      <c r="N97" s="70"/>
      <c r="O97" s="71" t="s">
        <v>307</v>
      </c>
      <c r="P97" s="71" t="s">
        <v>308</v>
      </c>
    </row>
    <row r="98" spans="1:16" ht="12.75" customHeight="1" thickBot="1">
      <c r="A98" s="16" t="str">
        <f t="shared" si="12"/>
        <v> AAP 167.290 </v>
      </c>
      <c r="B98" s="5" t="str">
        <f t="shared" si="13"/>
        <v>I</v>
      </c>
      <c r="C98" s="16">
        <f t="shared" si="14"/>
        <v>42235.7911</v>
      </c>
      <c r="D98" s="20" t="str">
        <f t="shared" si="15"/>
        <v>vis</v>
      </c>
      <c r="E98" s="68">
        <f>VLOOKUP(C98,A!C$21:E$970,3,FALSE)</f>
        <v>-1183.0002925981605</v>
      </c>
      <c r="F98" s="5" t="s">
        <v>43</v>
      </c>
      <c r="G98" s="20" t="str">
        <f t="shared" si="16"/>
        <v>42235.7911</v>
      </c>
      <c r="H98" s="16">
        <f t="shared" si="17"/>
        <v>-1183</v>
      </c>
      <c r="I98" s="69" t="s">
        <v>309</v>
      </c>
      <c r="J98" s="70" t="s">
        <v>310</v>
      </c>
      <c r="K98" s="69">
        <v>-1183</v>
      </c>
      <c r="L98" s="69" t="s">
        <v>311</v>
      </c>
      <c r="M98" s="70" t="s">
        <v>218</v>
      </c>
      <c r="N98" s="70" t="s">
        <v>74</v>
      </c>
      <c r="O98" s="71" t="s">
        <v>312</v>
      </c>
      <c r="P98" s="71" t="s">
        <v>220</v>
      </c>
    </row>
    <row r="99" spans="1:16" ht="12.75" customHeight="1" thickBot="1">
      <c r="A99" s="16" t="str">
        <f t="shared" si="12"/>
        <v> AAP 167.290 </v>
      </c>
      <c r="B99" s="5" t="str">
        <f t="shared" si="13"/>
        <v>I</v>
      </c>
      <c r="C99" s="16">
        <f t="shared" si="14"/>
        <v>42593.8373</v>
      </c>
      <c r="D99" s="20" t="str">
        <f t="shared" si="15"/>
        <v>vis</v>
      </c>
      <c r="E99" s="68">
        <f>VLOOKUP(C99,A!C$21:E$970,3,FALSE)</f>
        <v>-1019.9998255482695</v>
      </c>
      <c r="F99" s="5" t="s">
        <v>43</v>
      </c>
      <c r="G99" s="20" t="str">
        <f t="shared" si="16"/>
        <v>42593.8373</v>
      </c>
      <c r="H99" s="16">
        <f t="shared" si="17"/>
        <v>-1020</v>
      </c>
      <c r="I99" s="69" t="s">
        <v>316</v>
      </c>
      <c r="J99" s="70" t="s">
        <v>317</v>
      </c>
      <c r="K99" s="69">
        <v>-1020</v>
      </c>
      <c r="L99" s="69" t="s">
        <v>318</v>
      </c>
      <c r="M99" s="70" t="s">
        <v>218</v>
      </c>
      <c r="N99" s="70" t="s">
        <v>74</v>
      </c>
      <c r="O99" s="71" t="s">
        <v>319</v>
      </c>
      <c r="P99" s="71" t="s">
        <v>220</v>
      </c>
    </row>
    <row r="100" spans="1:16" ht="12.75" customHeight="1" thickBot="1">
      <c r="A100" s="16" t="str">
        <f t="shared" si="12"/>
        <v> AAP 167.290 </v>
      </c>
      <c r="B100" s="5" t="str">
        <f t="shared" si="13"/>
        <v>I</v>
      </c>
      <c r="C100" s="16">
        <f t="shared" si="14"/>
        <v>42637.7683</v>
      </c>
      <c r="D100" s="20" t="str">
        <f t="shared" si="15"/>
        <v>PE</v>
      </c>
      <c r="E100" s="68">
        <f>VLOOKUP(C100,A!C$21:E$970,3,FALSE)</f>
        <v>-1000.0002458348988</v>
      </c>
      <c r="F100" s="5" t="str">
        <f>LEFT(M100,1)</f>
        <v>E</v>
      </c>
      <c r="G100" s="20" t="str">
        <f t="shared" si="16"/>
        <v>42637.7683</v>
      </c>
      <c r="H100" s="16">
        <f t="shared" si="17"/>
        <v>-1000</v>
      </c>
      <c r="I100" s="69" t="s">
        <v>323</v>
      </c>
      <c r="J100" s="70" t="s">
        <v>324</v>
      </c>
      <c r="K100" s="69">
        <v>-1000</v>
      </c>
      <c r="L100" s="69" t="s">
        <v>325</v>
      </c>
      <c r="M100" s="70" t="s">
        <v>218</v>
      </c>
      <c r="N100" s="70" t="s">
        <v>74</v>
      </c>
      <c r="O100" s="71" t="s">
        <v>312</v>
      </c>
      <c r="P100" s="71" t="s">
        <v>220</v>
      </c>
    </row>
    <row r="101" spans="1:16" ht="12.75" customHeight="1" thickBot="1">
      <c r="A101" s="16" t="str">
        <f t="shared" si="12"/>
        <v> VSSC 58.18 </v>
      </c>
      <c r="B101" s="5" t="str">
        <f t="shared" si="13"/>
        <v>I</v>
      </c>
      <c r="C101" s="16">
        <f t="shared" si="14"/>
        <v>42958.508</v>
      </c>
      <c r="D101" s="20" t="str">
        <f t="shared" si="15"/>
        <v>vis</v>
      </c>
      <c r="E101" s="68">
        <f>VLOOKUP(C101,A!C$21:E$970,3,FALSE)</f>
        <v>-853.9835560852462</v>
      </c>
      <c r="F101" s="5" t="str">
        <f>LEFT(M101,1)</f>
        <v>V</v>
      </c>
      <c r="G101" s="20" t="str">
        <f t="shared" si="16"/>
        <v>42958.508</v>
      </c>
      <c r="H101" s="16">
        <f t="shared" si="17"/>
        <v>-854</v>
      </c>
      <c r="I101" s="69" t="s">
        <v>326</v>
      </c>
      <c r="J101" s="70" t="s">
        <v>327</v>
      </c>
      <c r="K101" s="69">
        <v>-854</v>
      </c>
      <c r="L101" s="69" t="s">
        <v>304</v>
      </c>
      <c r="M101" s="70" t="s">
        <v>145</v>
      </c>
      <c r="N101" s="70"/>
      <c r="O101" s="71" t="s">
        <v>328</v>
      </c>
      <c r="P101" s="71" t="s">
        <v>329</v>
      </c>
    </row>
    <row r="102" spans="1:16" ht="12.75" customHeight="1" thickBot="1">
      <c r="A102" s="16" t="str">
        <f t="shared" si="12"/>
        <v> VSSC 58.18 </v>
      </c>
      <c r="B102" s="5" t="str">
        <f t="shared" si="13"/>
        <v>II</v>
      </c>
      <c r="C102" s="16">
        <f t="shared" si="14"/>
        <v>42981.541</v>
      </c>
      <c r="D102" s="20" t="str">
        <f t="shared" si="15"/>
        <v>vis</v>
      </c>
      <c r="E102" s="68">
        <f>VLOOKUP(C102,A!C$21:E$970,3,FALSE)</f>
        <v>-843.4977870488495</v>
      </c>
      <c r="F102" s="5" t="str">
        <f>LEFT(M102,1)</f>
        <v>V</v>
      </c>
      <c r="G102" s="20" t="str">
        <f t="shared" si="16"/>
        <v>42981.541</v>
      </c>
      <c r="H102" s="16">
        <f t="shared" si="17"/>
        <v>-843.5</v>
      </c>
      <c r="I102" s="69" t="s">
        <v>330</v>
      </c>
      <c r="J102" s="70" t="s">
        <v>331</v>
      </c>
      <c r="K102" s="69">
        <v>-843.5</v>
      </c>
      <c r="L102" s="69" t="s">
        <v>99</v>
      </c>
      <c r="M102" s="70" t="s">
        <v>145</v>
      </c>
      <c r="N102" s="70"/>
      <c r="O102" s="71" t="s">
        <v>328</v>
      </c>
      <c r="P102" s="71" t="s">
        <v>329</v>
      </c>
    </row>
    <row r="103" spans="1:16" ht="12.75" customHeight="1" thickBot="1">
      <c r="A103" s="16" t="str">
        <f t="shared" si="12"/>
        <v> AAP 167.290 </v>
      </c>
      <c r="B103" s="5" t="str">
        <f t="shared" si="13"/>
        <v>I</v>
      </c>
      <c r="C103" s="16">
        <f t="shared" si="14"/>
        <v>42984.8313</v>
      </c>
      <c r="D103" s="20" t="str">
        <f t="shared" si="15"/>
        <v>PE</v>
      </c>
      <c r="E103" s="68">
        <f>VLOOKUP(C103,A!C$21:E$970,3,FALSE)</f>
        <v>-841.9998785757688</v>
      </c>
      <c r="F103" s="5" t="str">
        <f>LEFT(M103,1)</f>
        <v>E</v>
      </c>
      <c r="G103" s="20" t="str">
        <f t="shared" si="16"/>
        <v>42984.8313</v>
      </c>
      <c r="H103" s="16">
        <f t="shared" si="17"/>
        <v>-842</v>
      </c>
      <c r="I103" s="69" t="s">
        <v>332</v>
      </c>
      <c r="J103" s="70" t="s">
        <v>333</v>
      </c>
      <c r="K103" s="69">
        <v>-842</v>
      </c>
      <c r="L103" s="69" t="s">
        <v>334</v>
      </c>
      <c r="M103" s="70" t="s">
        <v>218</v>
      </c>
      <c r="N103" s="70" t="s">
        <v>74</v>
      </c>
      <c r="O103" s="71" t="s">
        <v>319</v>
      </c>
      <c r="P103" s="71" t="s">
        <v>220</v>
      </c>
    </row>
    <row r="104" spans="1:16" ht="12.75" customHeight="1" thickBot="1">
      <c r="A104" s="16" t="str">
        <f t="shared" si="12"/>
        <v> AAP 167.290 </v>
      </c>
      <c r="B104" s="5" t="str">
        <f t="shared" si="13"/>
        <v>II</v>
      </c>
      <c r="C104" s="16">
        <f t="shared" si="14"/>
        <v>43275.8711</v>
      </c>
      <c r="D104" s="20" t="str">
        <f t="shared" si="15"/>
        <v>PE</v>
      </c>
      <c r="E104" s="68">
        <f>VLOOKUP(C104,A!C$21:E$970,3,FALSE)</f>
        <v>-709.504062867888</v>
      </c>
      <c r="F104" s="5" t="str">
        <f>LEFT(M104,1)</f>
        <v>E</v>
      </c>
      <c r="G104" s="20" t="str">
        <f t="shared" si="16"/>
        <v>43275.8711</v>
      </c>
      <c r="H104" s="16">
        <f t="shared" si="17"/>
        <v>-709.5</v>
      </c>
      <c r="I104" s="69" t="s">
        <v>335</v>
      </c>
      <c r="J104" s="70" t="s">
        <v>336</v>
      </c>
      <c r="K104" s="69">
        <v>-709.5</v>
      </c>
      <c r="L104" s="69" t="s">
        <v>337</v>
      </c>
      <c r="M104" s="70" t="s">
        <v>218</v>
      </c>
      <c r="N104" s="70" t="s">
        <v>74</v>
      </c>
      <c r="O104" s="71" t="s">
        <v>338</v>
      </c>
      <c r="P104" s="71" t="s">
        <v>220</v>
      </c>
    </row>
    <row r="105" spans="1:16" ht="12.75" customHeight="1" thickBot="1">
      <c r="A105" s="16" t="str">
        <f t="shared" si="12"/>
        <v> ALGL 36 </v>
      </c>
      <c r="B105" s="5" t="str">
        <f t="shared" si="13"/>
        <v>I</v>
      </c>
      <c r="C105" s="16">
        <f t="shared" si="14"/>
        <v>43338.481</v>
      </c>
      <c r="D105" s="20" t="str">
        <f t="shared" si="15"/>
        <v>vis</v>
      </c>
      <c r="E105" s="68">
        <f>VLOOKUP(C105,A!C$21:E$970,3,FALSE)</f>
        <v>-681.0009173465905</v>
      </c>
      <c r="F105" s="5" t="s">
        <v>43</v>
      </c>
      <c r="G105" s="20" t="str">
        <f t="shared" si="16"/>
        <v>43338.481</v>
      </c>
      <c r="H105" s="16">
        <f t="shared" si="17"/>
        <v>-681</v>
      </c>
      <c r="I105" s="69" t="s">
        <v>339</v>
      </c>
      <c r="J105" s="70" t="s">
        <v>340</v>
      </c>
      <c r="K105" s="69">
        <v>-681</v>
      </c>
      <c r="L105" s="69" t="s">
        <v>184</v>
      </c>
      <c r="M105" s="70" t="s">
        <v>145</v>
      </c>
      <c r="N105" s="70"/>
      <c r="O105" s="71" t="s">
        <v>341</v>
      </c>
      <c r="P105" s="71" t="s">
        <v>342</v>
      </c>
    </row>
    <row r="106" spans="1:16" ht="12.75" customHeight="1" thickBot="1">
      <c r="A106" s="16" t="str">
        <f t="shared" si="12"/>
        <v> ALGL 36 </v>
      </c>
      <c r="B106" s="5" t="str">
        <f t="shared" si="13"/>
        <v>I</v>
      </c>
      <c r="C106" s="16">
        <f t="shared" si="14"/>
        <v>43338.484</v>
      </c>
      <c r="D106" s="20" t="str">
        <f t="shared" si="15"/>
        <v>vis</v>
      </c>
      <c r="E106" s="68">
        <f>VLOOKUP(C106,A!C$21:E$970,3,FALSE)</f>
        <v>-680.9995515971408</v>
      </c>
      <c r="F106" s="5" t="s">
        <v>43</v>
      </c>
      <c r="G106" s="20" t="str">
        <f t="shared" si="16"/>
        <v>43338.484</v>
      </c>
      <c r="H106" s="16">
        <f t="shared" si="17"/>
        <v>-681</v>
      </c>
      <c r="I106" s="69" t="s">
        <v>343</v>
      </c>
      <c r="J106" s="70" t="s">
        <v>344</v>
      </c>
      <c r="K106" s="69">
        <v>-681</v>
      </c>
      <c r="L106" s="69" t="s">
        <v>128</v>
      </c>
      <c r="M106" s="70" t="s">
        <v>145</v>
      </c>
      <c r="N106" s="70"/>
      <c r="O106" s="71" t="s">
        <v>345</v>
      </c>
      <c r="P106" s="71" t="s">
        <v>342</v>
      </c>
    </row>
    <row r="107" spans="1:16" ht="12.75" customHeight="1" thickBot="1">
      <c r="A107" s="16" t="str">
        <f aca="true" t="shared" si="18" ref="A107:A138">P107</f>
        <v> ALGL 36 </v>
      </c>
      <c r="B107" s="5" t="str">
        <f aca="true" t="shared" si="19" ref="B107:B138">IF(H107=INT(H107),"I","II")</f>
        <v>I</v>
      </c>
      <c r="C107" s="16">
        <f aca="true" t="shared" si="20" ref="C107:C138">1*G107</f>
        <v>43338.487</v>
      </c>
      <c r="D107" s="20" t="str">
        <f aca="true" t="shared" si="21" ref="D107:D138">VLOOKUP(F107,I$1:J$5,2,FALSE)</f>
        <v>vis</v>
      </c>
      <c r="E107" s="68">
        <f>VLOOKUP(C107,A!C$21:E$970,3,FALSE)</f>
        <v>-680.9981858476876</v>
      </c>
      <c r="F107" s="5" t="s">
        <v>43</v>
      </c>
      <c r="G107" s="20" t="str">
        <f aca="true" t="shared" si="22" ref="G107:G138">MID(I107,3,LEN(I107)-3)</f>
        <v>43338.487</v>
      </c>
      <c r="H107" s="16">
        <f aca="true" t="shared" si="23" ref="H107:H138">1*K107</f>
        <v>-681</v>
      </c>
      <c r="I107" s="69" t="s">
        <v>346</v>
      </c>
      <c r="J107" s="70" t="s">
        <v>347</v>
      </c>
      <c r="K107" s="69">
        <v>-681</v>
      </c>
      <c r="L107" s="69" t="s">
        <v>348</v>
      </c>
      <c r="M107" s="70" t="s">
        <v>145</v>
      </c>
      <c r="N107" s="70"/>
      <c r="O107" s="71" t="s">
        <v>349</v>
      </c>
      <c r="P107" s="71" t="s">
        <v>342</v>
      </c>
    </row>
    <row r="108" spans="1:16" ht="12.75" customHeight="1" thickBot="1">
      <c r="A108" s="16" t="str">
        <f t="shared" si="18"/>
        <v> VSSC 58.18 </v>
      </c>
      <c r="B108" s="5" t="str">
        <f t="shared" si="19"/>
        <v>II</v>
      </c>
      <c r="C108" s="16">
        <f t="shared" si="20"/>
        <v>43394.466</v>
      </c>
      <c r="D108" s="20" t="str">
        <f t="shared" si="21"/>
        <v>vis</v>
      </c>
      <c r="E108" s="68">
        <f>VLOOKUP(C108,A!C$21:E$970,3,FALSE)</f>
        <v>-655.5137563383511</v>
      </c>
      <c r="F108" s="5" t="s">
        <v>43</v>
      </c>
      <c r="G108" s="20" t="str">
        <f t="shared" si="22"/>
        <v>43394.466</v>
      </c>
      <c r="H108" s="16">
        <f t="shared" si="23"/>
        <v>-655.5</v>
      </c>
      <c r="I108" s="69" t="s">
        <v>350</v>
      </c>
      <c r="J108" s="70" t="s">
        <v>351</v>
      </c>
      <c r="K108" s="69">
        <v>-655.5</v>
      </c>
      <c r="L108" s="69" t="s">
        <v>352</v>
      </c>
      <c r="M108" s="70" t="s">
        <v>145</v>
      </c>
      <c r="N108" s="70"/>
      <c r="O108" s="71" t="s">
        <v>328</v>
      </c>
      <c r="P108" s="71" t="s">
        <v>329</v>
      </c>
    </row>
    <row r="109" spans="1:16" ht="12.75" customHeight="1" thickBot="1">
      <c r="A109" s="16" t="str">
        <f t="shared" si="18"/>
        <v> VSSC 59.18 </v>
      </c>
      <c r="B109" s="5" t="str">
        <f t="shared" si="19"/>
        <v>II</v>
      </c>
      <c r="C109" s="16">
        <f t="shared" si="20"/>
        <v>44130.355</v>
      </c>
      <c r="D109" s="20" t="str">
        <f t="shared" si="21"/>
        <v>vis</v>
      </c>
      <c r="E109" s="68">
        <f>VLOOKUP(C109,A!C$21:E$970,3,FALSE)</f>
        <v>-320.5004237101074</v>
      </c>
      <c r="F109" s="5" t="s">
        <v>43</v>
      </c>
      <c r="G109" s="20" t="str">
        <f t="shared" si="22"/>
        <v>44130.355</v>
      </c>
      <c r="H109" s="16">
        <f t="shared" si="23"/>
        <v>-320.5</v>
      </c>
      <c r="I109" s="69" t="s">
        <v>353</v>
      </c>
      <c r="J109" s="70" t="s">
        <v>354</v>
      </c>
      <c r="K109" s="69">
        <v>-320.5</v>
      </c>
      <c r="L109" s="69" t="s">
        <v>156</v>
      </c>
      <c r="M109" s="70" t="s">
        <v>145</v>
      </c>
      <c r="N109" s="70"/>
      <c r="O109" s="71" t="s">
        <v>328</v>
      </c>
      <c r="P109" s="71" t="s">
        <v>355</v>
      </c>
    </row>
    <row r="110" spans="1:16" ht="12.75" customHeight="1" thickBot="1">
      <c r="A110" s="16" t="str">
        <f t="shared" si="18"/>
        <v> AAP 167.290 </v>
      </c>
      <c r="B110" s="5" t="str">
        <f t="shared" si="19"/>
        <v>II</v>
      </c>
      <c r="C110" s="16">
        <f t="shared" si="20"/>
        <v>44437.8726</v>
      </c>
      <c r="D110" s="20" t="str">
        <f t="shared" si="21"/>
        <v>vis</v>
      </c>
      <c r="E110" s="68">
        <f>VLOOKUP(C110,A!C$21:E$970,3,FALSE)</f>
        <v>-180.50309256663527</v>
      </c>
      <c r="F110" s="5" t="s">
        <v>43</v>
      </c>
      <c r="G110" s="20" t="str">
        <f t="shared" si="22"/>
        <v>44437.8726</v>
      </c>
      <c r="H110" s="16">
        <f t="shared" si="23"/>
        <v>-180.5</v>
      </c>
      <c r="I110" s="69" t="s">
        <v>356</v>
      </c>
      <c r="J110" s="70" t="s">
        <v>357</v>
      </c>
      <c r="K110" s="69">
        <v>-180.5</v>
      </c>
      <c r="L110" s="69" t="s">
        <v>358</v>
      </c>
      <c r="M110" s="70" t="s">
        <v>218</v>
      </c>
      <c r="N110" s="70" t="s">
        <v>74</v>
      </c>
      <c r="O110" s="71" t="s">
        <v>359</v>
      </c>
      <c r="P110" s="71" t="s">
        <v>220</v>
      </c>
    </row>
    <row r="111" spans="1:16" ht="12.75" customHeight="1" thickBot="1">
      <c r="A111" s="16" t="str">
        <f t="shared" si="18"/>
        <v> VSSC 59.19 </v>
      </c>
      <c r="B111" s="5" t="str">
        <f t="shared" si="19"/>
        <v>II</v>
      </c>
      <c r="C111" s="16">
        <f t="shared" si="20"/>
        <v>44532.332</v>
      </c>
      <c r="D111" s="20" t="str">
        <f t="shared" si="21"/>
        <v>vis</v>
      </c>
      <c r="E111" s="68">
        <f>VLOOKUP(C111,A!C$21:E$970,3,FALSE)</f>
        <v>-137.50046799681004</v>
      </c>
      <c r="F111" s="5" t="s">
        <v>43</v>
      </c>
      <c r="G111" s="20" t="str">
        <f t="shared" si="22"/>
        <v>44532.332</v>
      </c>
      <c r="H111" s="16">
        <f t="shared" si="23"/>
        <v>-137.5</v>
      </c>
      <c r="I111" s="69" t="s">
        <v>367</v>
      </c>
      <c r="J111" s="70" t="s">
        <v>368</v>
      </c>
      <c r="K111" s="69">
        <v>-137.5</v>
      </c>
      <c r="L111" s="69" t="s">
        <v>156</v>
      </c>
      <c r="M111" s="70" t="s">
        <v>145</v>
      </c>
      <c r="N111" s="70"/>
      <c r="O111" s="71" t="s">
        <v>369</v>
      </c>
      <c r="P111" s="71" t="s">
        <v>370</v>
      </c>
    </row>
    <row r="112" spans="1:16" ht="12.75" customHeight="1" thickBot="1">
      <c r="A112" s="16" t="str">
        <f t="shared" si="18"/>
        <v> AAP 167.290 </v>
      </c>
      <c r="B112" s="5" t="str">
        <f t="shared" si="19"/>
        <v>I</v>
      </c>
      <c r="C112" s="16">
        <f t="shared" si="20"/>
        <v>44739.9103</v>
      </c>
      <c r="D112" s="20" t="str">
        <f t="shared" si="21"/>
        <v>vis</v>
      </c>
      <c r="E112" s="68">
        <f>VLOOKUP(C112,A!C$21:E$970,3,FALSE)</f>
        <v>-43.000484895682774</v>
      </c>
      <c r="F112" s="5" t="s">
        <v>43</v>
      </c>
      <c r="G112" s="20" t="str">
        <f t="shared" si="22"/>
        <v>44739.9103</v>
      </c>
      <c r="H112" s="16">
        <f t="shared" si="23"/>
        <v>-43</v>
      </c>
      <c r="I112" s="69" t="s">
        <v>371</v>
      </c>
      <c r="J112" s="70" t="s">
        <v>372</v>
      </c>
      <c r="K112" s="69">
        <v>-43</v>
      </c>
      <c r="L112" s="69" t="s">
        <v>373</v>
      </c>
      <c r="M112" s="70" t="s">
        <v>218</v>
      </c>
      <c r="N112" s="70" t="s">
        <v>74</v>
      </c>
      <c r="O112" s="71" t="s">
        <v>338</v>
      </c>
      <c r="P112" s="71" t="s">
        <v>220</v>
      </c>
    </row>
    <row r="113" spans="1:16" ht="12.75" customHeight="1" thickBot="1">
      <c r="A113" s="16" t="str">
        <f t="shared" si="18"/>
        <v> BBS 56 </v>
      </c>
      <c r="B113" s="5" t="str">
        <f t="shared" si="19"/>
        <v>I</v>
      </c>
      <c r="C113" s="16">
        <f t="shared" si="20"/>
        <v>44878.292</v>
      </c>
      <c r="D113" s="20" t="str">
        <f t="shared" si="21"/>
        <v>vis</v>
      </c>
      <c r="E113" s="68">
        <f>VLOOKUP(C113,A!C$21:E$970,3,FALSE)</f>
        <v>19.99775871410215</v>
      </c>
      <c r="F113" s="5" t="s">
        <v>43</v>
      </c>
      <c r="G113" s="20" t="str">
        <f t="shared" si="22"/>
        <v>44878.292</v>
      </c>
      <c r="H113" s="16">
        <f t="shared" si="23"/>
        <v>20</v>
      </c>
      <c r="I113" s="69" t="s">
        <v>384</v>
      </c>
      <c r="J113" s="70" t="s">
        <v>385</v>
      </c>
      <c r="K113" s="69">
        <v>20</v>
      </c>
      <c r="L113" s="69" t="s">
        <v>386</v>
      </c>
      <c r="M113" s="70" t="s">
        <v>145</v>
      </c>
      <c r="N113" s="70"/>
      <c r="O113" s="71" t="s">
        <v>362</v>
      </c>
      <c r="P113" s="71" t="s">
        <v>380</v>
      </c>
    </row>
    <row r="114" spans="1:16" ht="12.75" customHeight="1" thickBot="1">
      <c r="A114" s="16" t="str">
        <f t="shared" si="18"/>
        <v> ASS 106.93 </v>
      </c>
      <c r="B114" s="5" t="str">
        <f t="shared" si="19"/>
        <v>I</v>
      </c>
      <c r="C114" s="16">
        <f t="shared" si="20"/>
        <v>45168.2465</v>
      </c>
      <c r="D114" s="20" t="str">
        <f t="shared" si="21"/>
        <v>vis</v>
      </c>
      <c r="E114" s="68">
        <f>VLOOKUP(C114,A!C$21:E$970,3,FALSE)</f>
        <v>151.99949179552564</v>
      </c>
      <c r="F114" s="5" t="s">
        <v>43</v>
      </c>
      <c r="G114" s="20" t="str">
        <f t="shared" si="22"/>
        <v>45168.2465</v>
      </c>
      <c r="H114" s="16">
        <f t="shared" si="23"/>
        <v>152</v>
      </c>
      <c r="I114" s="69" t="s">
        <v>387</v>
      </c>
      <c r="J114" s="70" t="s">
        <v>388</v>
      </c>
      <c r="K114" s="69">
        <v>152</v>
      </c>
      <c r="L114" s="69" t="s">
        <v>373</v>
      </c>
      <c r="M114" s="70" t="s">
        <v>218</v>
      </c>
      <c r="N114" s="70" t="s">
        <v>74</v>
      </c>
      <c r="O114" s="71" t="s">
        <v>389</v>
      </c>
      <c r="P114" s="71" t="s">
        <v>390</v>
      </c>
    </row>
    <row r="115" spans="1:16" ht="12.75" customHeight="1" thickBot="1">
      <c r="A115" s="16" t="str">
        <f t="shared" si="18"/>
        <v> ASS 106.93 </v>
      </c>
      <c r="B115" s="5" t="str">
        <f t="shared" si="19"/>
        <v>II</v>
      </c>
      <c r="C115" s="16">
        <f t="shared" si="20"/>
        <v>45169.3386</v>
      </c>
      <c r="D115" s="20" t="str">
        <f t="shared" si="21"/>
        <v>vis</v>
      </c>
      <c r="E115" s="68">
        <f>VLOOKUP(C115,A!C$21:E$970,3,FALSE)</f>
        <v>152.49667012074028</v>
      </c>
      <c r="F115" s="5" t="s">
        <v>43</v>
      </c>
      <c r="G115" s="20" t="str">
        <f t="shared" si="22"/>
        <v>45169.3386</v>
      </c>
      <c r="H115" s="16">
        <f t="shared" si="23"/>
        <v>152.5</v>
      </c>
      <c r="I115" s="69" t="s">
        <v>391</v>
      </c>
      <c r="J115" s="70" t="s">
        <v>392</v>
      </c>
      <c r="K115" s="69">
        <v>152.5</v>
      </c>
      <c r="L115" s="69" t="s">
        <v>393</v>
      </c>
      <c r="M115" s="70" t="s">
        <v>218</v>
      </c>
      <c r="N115" s="70" t="s">
        <v>74</v>
      </c>
      <c r="O115" s="71" t="s">
        <v>389</v>
      </c>
      <c r="P115" s="71" t="s">
        <v>390</v>
      </c>
    </row>
    <row r="116" spans="1:16" ht="12.75" customHeight="1" thickBot="1">
      <c r="A116" s="16" t="str">
        <f t="shared" si="18"/>
        <v> AAP 167.290 </v>
      </c>
      <c r="B116" s="5" t="str">
        <f t="shared" si="19"/>
        <v>II</v>
      </c>
      <c r="C116" s="16">
        <f t="shared" si="20"/>
        <v>45498.8291</v>
      </c>
      <c r="D116" s="20" t="str">
        <f t="shared" si="21"/>
        <v>vis</v>
      </c>
      <c r="E116" s="68">
        <f>VLOOKUP(C116,A!C$21:E$970,3,FALSE)</f>
        <v>302.49715996954336</v>
      </c>
      <c r="F116" s="5" t="s">
        <v>43</v>
      </c>
      <c r="G116" s="20" t="str">
        <f t="shared" si="22"/>
        <v>45498.8291</v>
      </c>
      <c r="H116" s="16">
        <f t="shared" si="23"/>
        <v>302.5</v>
      </c>
      <c r="I116" s="69" t="s">
        <v>394</v>
      </c>
      <c r="J116" s="70" t="s">
        <v>395</v>
      </c>
      <c r="K116" s="69">
        <v>302.5</v>
      </c>
      <c r="L116" s="69" t="s">
        <v>396</v>
      </c>
      <c r="M116" s="70" t="s">
        <v>218</v>
      </c>
      <c r="N116" s="70" t="s">
        <v>74</v>
      </c>
      <c r="O116" s="71" t="s">
        <v>312</v>
      </c>
      <c r="P116" s="71" t="s">
        <v>220</v>
      </c>
    </row>
    <row r="117" spans="1:16" ht="12.75" customHeight="1" thickBot="1">
      <c r="A117" s="16" t="str">
        <f t="shared" si="18"/>
        <v>BAVM 38 </v>
      </c>
      <c r="B117" s="5" t="str">
        <f t="shared" si="19"/>
        <v>I</v>
      </c>
      <c r="C117" s="16">
        <f t="shared" si="20"/>
        <v>45561.414</v>
      </c>
      <c r="D117" s="20" t="str">
        <f t="shared" si="21"/>
        <v>vis</v>
      </c>
      <c r="E117" s="68">
        <f>VLOOKUP(C117,A!C$21:E$970,3,FALSE)</f>
        <v>330.98892424541026</v>
      </c>
      <c r="F117" s="5" t="s">
        <v>43</v>
      </c>
      <c r="G117" s="20" t="str">
        <f t="shared" si="22"/>
        <v>45561.414</v>
      </c>
      <c r="H117" s="16">
        <f t="shared" si="23"/>
        <v>331</v>
      </c>
      <c r="I117" s="69" t="s">
        <v>397</v>
      </c>
      <c r="J117" s="70" t="s">
        <v>398</v>
      </c>
      <c r="K117" s="69">
        <v>331</v>
      </c>
      <c r="L117" s="69" t="s">
        <v>122</v>
      </c>
      <c r="M117" s="70" t="s">
        <v>145</v>
      </c>
      <c r="N117" s="70"/>
      <c r="O117" s="71" t="s">
        <v>399</v>
      </c>
      <c r="P117" s="72" t="s">
        <v>400</v>
      </c>
    </row>
    <row r="118" spans="1:16" ht="12.75" customHeight="1" thickBot="1">
      <c r="A118" s="16" t="str">
        <f t="shared" si="18"/>
        <v> AAP 167.290 </v>
      </c>
      <c r="B118" s="5" t="str">
        <f t="shared" si="19"/>
        <v>II</v>
      </c>
      <c r="C118" s="16">
        <f t="shared" si="20"/>
        <v>45874.4474</v>
      </c>
      <c r="D118" s="20" t="str">
        <f t="shared" si="21"/>
        <v>vis</v>
      </c>
      <c r="E118" s="68">
        <f>VLOOKUP(C118,A!C$21:E$970,3,FALSE)</f>
        <v>473.4973223298357</v>
      </c>
      <c r="F118" s="5" t="s">
        <v>43</v>
      </c>
      <c r="G118" s="20" t="str">
        <f t="shared" si="22"/>
        <v>45874.4474</v>
      </c>
      <c r="H118" s="16">
        <f t="shared" si="23"/>
        <v>473.5</v>
      </c>
      <c r="I118" s="69" t="s">
        <v>405</v>
      </c>
      <c r="J118" s="70" t="s">
        <v>406</v>
      </c>
      <c r="K118" s="69">
        <v>473.5</v>
      </c>
      <c r="L118" s="69" t="s">
        <v>407</v>
      </c>
      <c r="M118" s="70" t="s">
        <v>218</v>
      </c>
      <c r="N118" s="70" t="s">
        <v>74</v>
      </c>
      <c r="O118" s="71" t="s">
        <v>312</v>
      </c>
      <c r="P118" s="71" t="s">
        <v>220</v>
      </c>
    </row>
    <row r="119" spans="1:16" ht="12.75" customHeight="1" thickBot="1">
      <c r="A119" s="16" t="str">
        <f t="shared" si="18"/>
        <v> AAP 167.290 </v>
      </c>
      <c r="B119" s="5" t="str">
        <f t="shared" si="19"/>
        <v>I</v>
      </c>
      <c r="C119" s="16">
        <f t="shared" si="20"/>
        <v>45875.5505</v>
      </c>
      <c r="D119" s="20" t="str">
        <f t="shared" si="21"/>
        <v>vis</v>
      </c>
      <c r="E119" s="68">
        <f>VLOOKUP(C119,A!C$21:E$970,3,FALSE)</f>
        <v>473.9995084030374</v>
      </c>
      <c r="F119" s="5" t="s">
        <v>43</v>
      </c>
      <c r="G119" s="20" t="str">
        <f t="shared" si="22"/>
        <v>45875.5505</v>
      </c>
      <c r="H119" s="16">
        <f t="shared" si="23"/>
        <v>474</v>
      </c>
      <c r="I119" s="69" t="s">
        <v>408</v>
      </c>
      <c r="J119" s="70" t="s">
        <v>409</v>
      </c>
      <c r="K119" s="69">
        <v>474</v>
      </c>
      <c r="L119" s="69" t="s">
        <v>373</v>
      </c>
      <c r="M119" s="70" t="s">
        <v>218</v>
      </c>
      <c r="N119" s="70" t="s">
        <v>74</v>
      </c>
      <c r="O119" s="71" t="s">
        <v>312</v>
      </c>
      <c r="P119" s="71" t="s">
        <v>220</v>
      </c>
    </row>
    <row r="120" spans="1:16" ht="12.75" customHeight="1" thickBot="1">
      <c r="A120" s="16" t="str">
        <f t="shared" si="18"/>
        <v> AAP 167.290 </v>
      </c>
      <c r="B120" s="5" t="str">
        <f t="shared" si="19"/>
        <v>II</v>
      </c>
      <c r="C120" s="16">
        <f t="shared" si="20"/>
        <v>45885.4292</v>
      </c>
      <c r="D120" s="20" t="str">
        <f t="shared" si="21"/>
        <v>vis</v>
      </c>
      <c r="E120" s="68">
        <f>VLOOKUP(C120,A!C$21:E$970,3,FALSE)</f>
        <v>478.49678477085234</v>
      </c>
      <c r="F120" s="5" t="s">
        <v>43</v>
      </c>
      <c r="G120" s="20" t="str">
        <f t="shared" si="22"/>
        <v>45885.4292</v>
      </c>
      <c r="H120" s="16">
        <f t="shared" si="23"/>
        <v>478.5</v>
      </c>
      <c r="I120" s="69" t="s">
        <v>410</v>
      </c>
      <c r="J120" s="70" t="s">
        <v>411</v>
      </c>
      <c r="K120" s="69">
        <v>478.5</v>
      </c>
      <c r="L120" s="69" t="s">
        <v>412</v>
      </c>
      <c r="M120" s="70" t="s">
        <v>218</v>
      </c>
      <c r="N120" s="70" t="s">
        <v>74</v>
      </c>
      <c r="O120" s="71" t="s">
        <v>312</v>
      </c>
      <c r="P120" s="71" t="s">
        <v>220</v>
      </c>
    </row>
    <row r="121" spans="1:16" ht="12.75" customHeight="1" thickBot="1">
      <c r="A121" s="16" t="str">
        <f t="shared" si="18"/>
        <v> AAP 167.290 </v>
      </c>
      <c r="B121" s="5" t="str">
        <f t="shared" si="19"/>
        <v>I</v>
      </c>
      <c r="C121" s="16">
        <f t="shared" si="20"/>
        <v>45886.5333</v>
      </c>
      <c r="D121" s="20" t="str">
        <f t="shared" si="21"/>
        <v>vis</v>
      </c>
      <c r="E121" s="68">
        <f>VLOOKUP(C121,A!C$21:E$970,3,FALSE)</f>
        <v>478.99942609387284</v>
      </c>
      <c r="F121" s="5" t="s">
        <v>43</v>
      </c>
      <c r="G121" s="20" t="str">
        <f t="shared" si="22"/>
        <v>45886.5333</v>
      </c>
      <c r="H121" s="16">
        <f t="shared" si="23"/>
        <v>479</v>
      </c>
      <c r="I121" s="69" t="s">
        <v>413</v>
      </c>
      <c r="J121" s="70" t="s">
        <v>414</v>
      </c>
      <c r="K121" s="69">
        <v>479</v>
      </c>
      <c r="L121" s="69" t="s">
        <v>415</v>
      </c>
      <c r="M121" s="70" t="s">
        <v>218</v>
      </c>
      <c r="N121" s="70" t="s">
        <v>74</v>
      </c>
      <c r="O121" s="71" t="s">
        <v>312</v>
      </c>
      <c r="P121" s="71" t="s">
        <v>220</v>
      </c>
    </row>
    <row r="122" spans="1:16" ht="12.75" customHeight="1" thickBot="1">
      <c r="A122" s="16" t="str">
        <f t="shared" si="18"/>
        <v> AAP 167.290 </v>
      </c>
      <c r="B122" s="5" t="str">
        <f t="shared" si="19"/>
        <v>II</v>
      </c>
      <c r="C122" s="16">
        <f t="shared" si="20"/>
        <v>45900.8069</v>
      </c>
      <c r="D122" s="20" t="str">
        <f t="shared" si="21"/>
        <v>vis</v>
      </c>
      <c r="E122" s="68">
        <f>VLOOKUP(C122,A!C$21:E$970,3,FALSE)</f>
        <v>485.4974798826951</v>
      </c>
      <c r="F122" s="5" t="s">
        <v>43</v>
      </c>
      <c r="G122" s="20" t="str">
        <f t="shared" si="22"/>
        <v>45900.8069</v>
      </c>
      <c r="H122" s="16">
        <f t="shared" si="23"/>
        <v>485.5</v>
      </c>
      <c r="I122" s="69" t="s">
        <v>416</v>
      </c>
      <c r="J122" s="70" t="s">
        <v>417</v>
      </c>
      <c r="K122" s="69">
        <v>485.5</v>
      </c>
      <c r="L122" s="69" t="s">
        <v>418</v>
      </c>
      <c r="M122" s="70" t="s">
        <v>218</v>
      </c>
      <c r="N122" s="70" t="s">
        <v>74</v>
      </c>
      <c r="O122" s="71" t="s">
        <v>312</v>
      </c>
      <c r="P122" s="71" t="s">
        <v>220</v>
      </c>
    </row>
    <row r="123" spans="1:16" ht="12.75" customHeight="1" thickBot="1">
      <c r="A123" s="16" t="str">
        <f t="shared" si="18"/>
        <v> AAP 167.290 </v>
      </c>
      <c r="B123" s="5" t="str">
        <f t="shared" si="19"/>
        <v>II</v>
      </c>
      <c r="C123" s="16">
        <f t="shared" si="20"/>
        <v>45911.7898</v>
      </c>
      <c r="D123" s="20" t="str">
        <f t="shared" si="21"/>
        <v>vis</v>
      </c>
      <c r="E123" s="68">
        <f>VLOOKUP(C123,A!C$21:E$970,3,FALSE)</f>
        <v>490.4974430985078</v>
      </c>
      <c r="F123" s="5" t="s">
        <v>43</v>
      </c>
      <c r="G123" s="20" t="str">
        <f t="shared" si="22"/>
        <v>45911.7898</v>
      </c>
      <c r="H123" s="16">
        <f t="shared" si="23"/>
        <v>490.5</v>
      </c>
      <c r="I123" s="69" t="s">
        <v>419</v>
      </c>
      <c r="J123" s="70" t="s">
        <v>420</v>
      </c>
      <c r="K123" s="69">
        <v>490.5</v>
      </c>
      <c r="L123" s="69" t="s">
        <v>421</v>
      </c>
      <c r="M123" s="70" t="s">
        <v>218</v>
      </c>
      <c r="N123" s="70" t="s">
        <v>74</v>
      </c>
      <c r="O123" s="71" t="s">
        <v>312</v>
      </c>
      <c r="P123" s="71" t="s">
        <v>220</v>
      </c>
    </row>
    <row r="124" spans="1:16" ht="12.75" customHeight="1" thickBot="1">
      <c r="A124" s="16" t="str">
        <f t="shared" si="18"/>
        <v> AAP 167.290 </v>
      </c>
      <c r="B124" s="5" t="str">
        <f t="shared" si="19"/>
        <v>II</v>
      </c>
      <c r="C124" s="16">
        <f t="shared" si="20"/>
        <v>46236.886</v>
      </c>
      <c r="D124" s="20" t="str">
        <f t="shared" si="21"/>
        <v>vis</v>
      </c>
      <c r="E124" s="68">
        <f>VLOOKUP(C124,A!C$21:E$970,3,FALSE)</f>
        <v>638.4974286761936</v>
      </c>
      <c r="F124" s="5" t="s">
        <v>43</v>
      </c>
      <c r="G124" s="20" t="str">
        <f t="shared" si="22"/>
        <v>46236.8860</v>
      </c>
      <c r="H124" s="16">
        <f t="shared" si="23"/>
        <v>638.5</v>
      </c>
      <c r="I124" s="69" t="s">
        <v>425</v>
      </c>
      <c r="J124" s="70" t="s">
        <v>426</v>
      </c>
      <c r="K124" s="69">
        <v>638.5</v>
      </c>
      <c r="L124" s="69" t="s">
        <v>421</v>
      </c>
      <c r="M124" s="70" t="s">
        <v>218</v>
      </c>
      <c r="N124" s="70" t="s">
        <v>74</v>
      </c>
      <c r="O124" s="71" t="s">
        <v>427</v>
      </c>
      <c r="P124" s="71" t="s">
        <v>220</v>
      </c>
    </row>
    <row r="125" spans="1:16" ht="12.75" customHeight="1" thickBot="1">
      <c r="A125" s="16" t="str">
        <f t="shared" si="18"/>
        <v> AOEB 12 </v>
      </c>
      <c r="B125" s="5" t="str">
        <f t="shared" si="19"/>
        <v>I</v>
      </c>
      <c r="C125" s="16">
        <f t="shared" si="20"/>
        <v>46246.769</v>
      </c>
      <c r="D125" s="20" t="str">
        <f t="shared" si="21"/>
        <v>vis</v>
      </c>
      <c r="E125" s="68">
        <f>VLOOKUP(C125,A!C$21:E$970,3,FALSE)</f>
        <v>642.9966626182221</v>
      </c>
      <c r="F125" s="5" t="s">
        <v>43</v>
      </c>
      <c r="G125" s="20" t="str">
        <f t="shared" si="22"/>
        <v>46246.769</v>
      </c>
      <c r="H125" s="16">
        <f t="shared" si="23"/>
        <v>643</v>
      </c>
      <c r="I125" s="69" t="s">
        <v>428</v>
      </c>
      <c r="J125" s="70" t="s">
        <v>429</v>
      </c>
      <c r="K125" s="69">
        <v>643</v>
      </c>
      <c r="L125" s="69" t="s">
        <v>187</v>
      </c>
      <c r="M125" s="70" t="s">
        <v>145</v>
      </c>
      <c r="N125" s="70"/>
      <c r="O125" s="71" t="s">
        <v>430</v>
      </c>
      <c r="P125" s="71" t="s">
        <v>431</v>
      </c>
    </row>
    <row r="126" spans="1:16" ht="12.75" customHeight="1" thickBot="1">
      <c r="A126" s="16" t="str">
        <f t="shared" si="18"/>
        <v> AAP 167.290 </v>
      </c>
      <c r="B126" s="5" t="str">
        <f t="shared" si="19"/>
        <v>II</v>
      </c>
      <c r="C126" s="16">
        <f t="shared" si="20"/>
        <v>46258.8512</v>
      </c>
      <c r="D126" s="20" t="str">
        <f t="shared" si="21"/>
        <v>vis</v>
      </c>
      <c r="E126" s="68">
        <f>VLOOKUP(C126,A!C$21:E$970,3,FALSE)</f>
        <v>648.4970819579323</v>
      </c>
      <c r="F126" s="5" t="s">
        <v>43</v>
      </c>
      <c r="G126" s="20" t="str">
        <f t="shared" si="22"/>
        <v>46258.8512</v>
      </c>
      <c r="H126" s="16">
        <f t="shared" si="23"/>
        <v>648.5</v>
      </c>
      <c r="I126" s="69" t="s">
        <v>432</v>
      </c>
      <c r="J126" s="70" t="s">
        <v>433</v>
      </c>
      <c r="K126" s="69">
        <v>648.5</v>
      </c>
      <c r="L126" s="69" t="s">
        <v>434</v>
      </c>
      <c r="M126" s="70" t="s">
        <v>218</v>
      </c>
      <c r="N126" s="70" t="s">
        <v>74</v>
      </c>
      <c r="O126" s="71" t="s">
        <v>427</v>
      </c>
      <c r="P126" s="71" t="s">
        <v>220</v>
      </c>
    </row>
    <row r="127" spans="1:16" ht="12.75" customHeight="1" thickBot="1">
      <c r="A127" s="16" t="str">
        <f t="shared" si="18"/>
        <v> BBS 77 </v>
      </c>
      <c r="B127" s="5" t="str">
        <f t="shared" si="19"/>
        <v>II</v>
      </c>
      <c r="C127" s="16">
        <f t="shared" si="20"/>
        <v>46298.392</v>
      </c>
      <c r="D127" s="20" t="str">
        <f t="shared" si="21"/>
        <v>vis</v>
      </c>
      <c r="E127" s="68">
        <f>VLOOKUP(C127,A!C$21:E$970,3,FALSE)</f>
        <v>666.498023924435</v>
      </c>
      <c r="F127" s="5" t="s">
        <v>43</v>
      </c>
      <c r="G127" s="20" t="str">
        <f t="shared" si="22"/>
        <v>46298.392</v>
      </c>
      <c r="H127" s="16">
        <f t="shared" si="23"/>
        <v>666.5</v>
      </c>
      <c r="I127" s="69" t="s">
        <v>435</v>
      </c>
      <c r="J127" s="70" t="s">
        <v>436</v>
      </c>
      <c r="K127" s="69">
        <v>666.5</v>
      </c>
      <c r="L127" s="69" t="s">
        <v>179</v>
      </c>
      <c r="M127" s="70" t="s">
        <v>218</v>
      </c>
      <c r="N127" s="70" t="s">
        <v>74</v>
      </c>
      <c r="O127" s="71" t="s">
        <v>279</v>
      </c>
      <c r="P127" s="71" t="s">
        <v>424</v>
      </c>
    </row>
    <row r="128" spans="1:16" ht="12.75" customHeight="1" thickBot="1">
      <c r="A128" s="16" t="str">
        <f t="shared" si="18"/>
        <v> VSSC 64.24 </v>
      </c>
      <c r="B128" s="5" t="str">
        <f t="shared" si="19"/>
        <v>II</v>
      </c>
      <c r="C128" s="16">
        <f t="shared" si="20"/>
        <v>46320.384</v>
      </c>
      <c r="D128" s="20" t="str">
        <f t="shared" si="21"/>
        <v>vis</v>
      </c>
      <c r="E128" s="68">
        <f>VLOOKUP(C128,A!C$21:E$970,3,FALSE)</f>
        <v>676.5098779012708</v>
      </c>
      <c r="F128" s="5" t="s">
        <v>43</v>
      </c>
      <c r="G128" s="20" t="str">
        <f t="shared" si="22"/>
        <v>46320.384</v>
      </c>
      <c r="H128" s="16">
        <f t="shared" si="23"/>
        <v>676.5</v>
      </c>
      <c r="I128" s="69" t="s">
        <v>437</v>
      </c>
      <c r="J128" s="70" t="s">
        <v>438</v>
      </c>
      <c r="K128" s="69">
        <v>676.5</v>
      </c>
      <c r="L128" s="69" t="s">
        <v>439</v>
      </c>
      <c r="M128" s="70" t="s">
        <v>145</v>
      </c>
      <c r="N128" s="70"/>
      <c r="O128" s="71" t="s">
        <v>440</v>
      </c>
      <c r="P128" s="71" t="s">
        <v>441</v>
      </c>
    </row>
    <row r="129" spans="1:16" ht="12.75" customHeight="1" thickBot="1">
      <c r="A129" s="16" t="str">
        <f t="shared" si="18"/>
        <v> VSSC 64.24 </v>
      </c>
      <c r="B129" s="5" t="str">
        <f t="shared" si="19"/>
        <v>II</v>
      </c>
      <c r="C129" s="16">
        <f t="shared" si="20"/>
        <v>46342.362</v>
      </c>
      <c r="D129" s="20" t="str">
        <f t="shared" si="21"/>
        <v>vis</v>
      </c>
      <c r="E129" s="68">
        <f>VLOOKUP(C129,A!C$21:E$970,3,FALSE)</f>
        <v>686.5153583806698</v>
      </c>
      <c r="F129" s="5" t="s">
        <v>43</v>
      </c>
      <c r="G129" s="20" t="str">
        <f t="shared" si="22"/>
        <v>46342.362</v>
      </c>
      <c r="H129" s="16">
        <f t="shared" si="23"/>
        <v>686.5</v>
      </c>
      <c r="I129" s="69" t="s">
        <v>442</v>
      </c>
      <c r="J129" s="70" t="s">
        <v>443</v>
      </c>
      <c r="K129" s="69">
        <v>686.5</v>
      </c>
      <c r="L129" s="69" t="s">
        <v>444</v>
      </c>
      <c r="M129" s="70" t="s">
        <v>145</v>
      </c>
      <c r="N129" s="70"/>
      <c r="O129" s="71" t="s">
        <v>440</v>
      </c>
      <c r="P129" s="71" t="s">
        <v>441</v>
      </c>
    </row>
    <row r="130" spans="1:16" ht="12.75" customHeight="1" thickBot="1">
      <c r="A130" s="16" t="str">
        <f t="shared" si="18"/>
        <v> VSSC 70.21 </v>
      </c>
      <c r="B130" s="5" t="str">
        <f t="shared" si="19"/>
        <v>II</v>
      </c>
      <c r="C130" s="16">
        <f t="shared" si="20"/>
        <v>46968.314</v>
      </c>
      <c r="D130" s="20" t="str">
        <f t="shared" si="21"/>
        <v>vis</v>
      </c>
      <c r="E130" s="68">
        <f>VLOOKUP(C130,A!C$21:E$970,3,FALSE)</f>
        <v>971.4798918705205</v>
      </c>
      <c r="F130" s="5" t="s">
        <v>43</v>
      </c>
      <c r="G130" s="20" t="str">
        <f t="shared" si="22"/>
        <v>46968.314</v>
      </c>
      <c r="H130" s="16">
        <f t="shared" si="23"/>
        <v>971.5</v>
      </c>
      <c r="I130" s="69" t="s">
        <v>445</v>
      </c>
      <c r="J130" s="70" t="s">
        <v>446</v>
      </c>
      <c r="K130" s="69">
        <v>971.5</v>
      </c>
      <c r="L130" s="69" t="s">
        <v>447</v>
      </c>
      <c r="M130" s="70" t="s">
        <v>145</v>
      </c>
      <c r="N130" s="70"/>
      <c r="O130" s="71" t="s">
        <v>448</v>
      </c>
      <c r="P130" s="71" t="s">
        <v>449</v>
      </c>
    </row>
    <row r="131" spans="1:16" ht="12.75" customHeight="1" thickBot="1">
      <c r="A131" s="16" t="str">
        <f t="shared" si="18"/>
        <v> VSSC 70.21 </v>
      </c>
      <c r="B131" s="5" t="str">
        <f t="shared" si="19"/>
        <v>I</v>
      </c>
      <c r="C131" s="16">
        <f t="shared" si="20"/>
        <v>46969.494</v>
      </c>
      <c r="D131" s="20" t="str">
        <f t="shared" si="21"/>
        <v>vis</v>
      </c>
      <c r="E131" s="68">
        <f>VLOOKUP(C131,A!C$21:E$970,3,FALSE)</f>
        <v>972.0170866546543</v>
      </c>
      <c r="F131" s="5" t="s">
        <v>43</v>
      </c>
      <c r="G131" s="20" t="str">
        <f t="shared" si="22"/>
        <v>46969.494</v>
      </c>
      <c r="H131" s="16">
        <f t="shared" si="23"/>
        <v>972</v>
      </c>
      <c r="I131" s="69" t="s">
        <v>450</v>
      </c>
      <c r="J131" s="70" t="s">
        <v>451</v>
      </c>
      <c r="K131" s="69">
        <v>972</v>
      </c>
      <c r="L131" s="69" t="s">
        <v>452</v>
      </c>
      <c r="M131" s="70" t="s">
        <v>145</v>
      </c>
      <c r="N131" s="70"/>
      <c r="O131" s="71" t="s">
        <v>448</v>
      </c>
      <c r="P131" s="71" t="s">
        <v>449</v>
      </c>
    </row>
    <row r="132" spans="1:16" ht="12.75" customHeight="1" thickBot="1">
      <c r="A132" s="16" t="str">
        <f t="shared" si="18"/>
        <v>IBVS 3408 </v>
      </c>
      <c r="B132" s="5" t="str">
        <f t="shared" si="19"/>
        <v>I</v>
      </c>
      <c r="C132" s="16">
        <f t="shared" si="20"/>
        <v>47307.7328</v>
      </c>
      <c r="D132" s="20" t="str">
        <f t="shared" si="21"/>
        <v>vis</v>
      </c>
      <c r="E132" s="68">
        <f>VLOOKUP(C132,A!C$21:E$970,3,FALSE)</f>
        <v>1126.0002384780641</v>
      </c>
      <c r="F132" s="5" t="s">
        <v>43</v>
      </c>
      <c r="G132" s="20" t="str">
        <f t="shared" si="22"/>
        <v>47307.7328</v>
      </c>
      <c r="H132" s="16">
        <f t="shared" si="23"/>
        <v>1126</v>
      </c>
      <c r="I132" s="69" t="s">
        <v>453</v>
      </c>
      <c r="J132" s="70" t="s">
        <v>454</v>
      </c>
      <c r="K132" s="69">
        <v>1126</v>
      </c>
      <c r="L132" s="69" t="s">
        <v>455</v>
      </c>
      <c r="M132" s="70" t="s">
        <v>218</v>
      </c>
      <c r="N132" s="70" t="s">
        <v>74</v>
      </c>
      <c r="O132" s="71" t="s">
        <v>456</v>
      </c>
      <c r="P132" s="72" t="s">
        <v>457</v>
      </c>
    </row>
    <row r="133" spans="1:16" ht="12.75" customHeight="1" thickBot="1">
      <c r="A133" s="16" t="str">
        <f t="shared" si="18"/>
        <v> VSSC 72.26 </v>
      </c>
      <c r="B133" s="5" t="str">
        <f t="shared" si="19"/>
        <v>I</v>
      </c>
      <c r="C133" s="16">
        <f t="shared" si="20"/>
        <v>47437.3303</v>
      </c>
      <c r="D133" s="20" t="str">
        <f t="shared" si="21"/>
        <v>vis</v>
      </c>
      <c r="E133" s="68">
        <f>VLOOKUP(C133,A!C$21:E$970,3,FALSE)</f>
        <v>1184.999476644812</v>
      </c>
      <c r="F133" s="5" t="s">
        <v>43</v>
      </c>
      <c r="G133" s="20" t="str">
        <f t="shared" si="22"/>
        <v>47437.3303</v>
      </c>
      <c r="H133" s="16">
        <f t="shared" si="23"/>
        <v>1185</v>
      </c>
      <c r="I133" s="69" t="s">
        <v>458</v>
      </c>
      <c r="J133" s="70" t="s">
        <v>459</v>
      </c>
      <c r="K133" s="69">
        <v>1185</v>
      </c>
      <c r="L133" s="69" t="s">
        <v>373</v>
      </c>
      <c r="M133" s="70" t="s">
        <v>218</v>
      </c>
      <c r="N133" s="70" t="s">
        <v>74</v>
      </c>
      <c r="O133" s="71" t="s">
        <v>460</v>
      </c>
      <c r="P133" s="71" t="s">
        <v>461</v>
      </c>
    </row>
    <row r="134" spans="1:16" ht="12.75" customHeight="1" thickBot="1">
      <c r="A134" s="16" t="str">
        <f t="shared" si="18"/>
        <v>IBVS 3408 </v>
      </c>
      <c r="B134" s="5" t="str">
        <f t="shared" si="19"/>
        <v>I</v>
      </c>
      <c r="C134" s="16">
        <f t="shared" si="20"/>
        <v>47654.7939</v>
      </c>
      <c r="D134" s="20" t="str">
        <f t="shared" si="21"/>
        <v>vis</v>
      </c>
      <c r="E134" s="68">
        <f>VLOOKUP(C134,A!C$21:E$970,3,FALSE)</f>
        <v>1283.9997407625438</v>
      </c>
      <c r="F134" s="5" t="s">
        <v>43</v>
      </c>
      <c r="G134" s="20" t="str">
        <f t="shared" si="22"/>
        <v>47654.7939</v>
      </c>
      <c r="H134" s="16">
        <f t="shared" si="23"/>
        <v>1284</v>
      </c>
      <c r="I134" s="69" t="s">
        <v>462</v>
      </c>
      <c r="J134" s="70" t="s">
        <v>463</v>
      </c>
      <c r="K134" s="69">
        <v>1284</v>
      </c>
      <c r="L134" s="69" t="s">
        <v>311</v>
      </c>
      <c r="M134" s="70" t="s">
        <v>218</v>
      </c>
      <c r="N134" s="70" t="s">
        <v>74</v>
      </c>
      <c r="O134" s="71" t="s">
        <v>456</v>
      </c>
      <c r="P134" s="72" t="s">
        <v>457</v>
      </c>
    </row>
    <row r="135" spans="1:16" ht="12.75" customHeight="1" thickBot="1">
      <c r="A135" s="16" t="str">
        <f t="shared" si="18"/>
        <v> VSSC 73 </v>
      </c>
      <c r="B135" s="5" t="str">
        <f t="shared" si="19"/>
        <v>I</v>
      </c>
      <c r="C135" s="16">
        <f t="shared" si="20"/>
        <v>47696.5275</v>
      </c>
      <c r="D135" s="20" t="str">
        <f t="shared" si="21"/>
        <v>vis</v>
      </c>
      <c r="E135" s="68">
        <f>VLOOKUP(C135,A!C$21:E$970,3,FALSE)</f>
        <v>1302.9989545278995</v>
      </c>
      <c r="F135" s="5" t="s">
        <v>43</v>
      </c>
      <c r="G135" s="20" t="str">
        <f t="shared" si="22"/>
        <v>47696.5275</v>
      </c>
      <c r="H135" s="16">
        <f t="shared" si="23"/>
        <v>1303</v>
      </c>
      <c r="I135" s="69" t="s">
        <v>464</v>
      </c>
      <c r="J135" s="70" t="s">
        <v>465</v>
      </c>
      <c r="K135" s="69">
        <v>1303</v>
      </c>
      <c r="L135" s="69" t="s">
        <v>466</v>
      </c>
      <c r="M135" s="70" t="s">
        <v>218</v>
      </c>
      <c r="N135" s="70" t="s">
        <v>74</v>
      </c>
      <c r="O135" s="71" t="s">
        <v>460</v>
      </c>
      <c r="P135" s="71" t="s">
        <v>467</v>
      </c>
    </row>
    <row r="136" spans="1:16" ht="12.75" customHeight="1" thickBot="1">
      <c r="A136" s="16" t="str">
        <f t="shared" si="18"/>
        <v> ALBO 1994 2 </v>
      </c>
      <c r="B136" s="5" t="str">
        <f t="shared" si="19"/>
        <v>II</v>
      </c>
      <c r="C136" s="16">
        <f t="shared" si="20"/>
        <v>49237.468</v>
      </c>
      <c r="D136" s="20" t="str">
        <f t="shared" si="21"/>
        <v>vis</v>
      </c>
      <c r="E136" s="68">
        <f>VLOOKUP(C136,A!C$21:E$970,3,FALSE)</f>
        <v>2004.5118352569655</v>
      </c>
      <c r="F136" s="5" t="s">
        <v>43</v>
      </c>
      <c r="G136" s="20" t="str">
        <f t="shared" si="22"/>
        <v>49237.468</v>
      </c>
      <c r="H136" s="16">
        <f t="shared" si="23"/>
        <v>2004.5</v>
      </c>
      <c r="I136" s="69" t="s">
        <v>477</v>
      </c>
      <c r="J136" s="70" t="s">
        <v>478</v>
      </c>
      <c r="K136" s="69">
        <v>2004.5</v>
      </c>
      <c r="L136" s="69" t="s">
        <v>116</v>
      </c>
      <c r="M136" s="70" t="s">
        <v>145</v>
      </c>
      <c r="N136" s="70"/>
      <c r="O136" s="71" t="s">
        <v>479</v>
      </c>
      <c r="P136" s="71" t="s">
        <v>480</v>
      </c>
    </row>
    <row r="137" spans="1:16" ht="12.75" customHeight="1" thickBot="1">
      <c r="A137" s="16" t="str">
        <f t="shared" si="18"/>
        <v> AOEB 12 </v>
      </c>
      <c r="B137" s="5" t="str">
        <f t="shared" si="19"/>
        <v>I</v>
      </c>
      <c r="C137" s="16">
        <f t="shared" si="20"/>
        <v>49565.824</v>
      </c>
      <c r="D137" s="20" t="str">
        <f t="shared" si="21"/>
        <v>vis</v>
      </c>
      <c r="E137" s="68">
        <f>VLOOKUP(C137,A!C$21:E$970,3,FALSE)</f>
        <v>2153.9958441883114</v>
      </c>
      <c r="F137" s="5" t="s">
        <v>43</v>
      </c>
      <c r="G137" s="20" t="str">
        <f t="shared" si="22"/>
        <v>49565.824</v>
      </c>
      <c r="H137" s="16">
        <f t="shared" si="23"/>
        <v>2154</v>
      </c>
      <c r="I137" s="69" t="s">
        <v>485</v>
      </c>
      <c r="J137" s="70" t="s">
        <v>486</v>
      </c>
      <c r="K137" s="69">
        <v>2154</v>
      </c>
      <c r="L137" s="69" t="s">
        <v>487</v>
      </c>
      <c r="M137" s="70" t="s">
        <v>488</v>
      </c>
      <c r="N137" s="70" t="s">
        <v>489</v>
      </c>
      <c r="O137" s="71" t="s">
        <v>490</v>
      </c>
      <c r="P137" s="71" t="s">
        <v>431</v>
      </c>
    </row>
    <row r="138" spans="1:16" ht="12.75" customHeight="1" thickBot="1">
      <c r="A138" s="16" t="str">
        <f t="shared" si="18"/>
        <v> BBS 123 </v>
      </c>
      <c r="B138" s="5" t="str">
        <f t="shared" si="19"/>
        <v>I</v>
      </c>
      <c r="C138" s="16">
        <f t="shared" si="20"/>
        <v>51415.365</v>
      </c>
      <c r="D138" s="20" t="str">
        <f t="shared" si="21"/>
        <v>vis</v>
      </c>
      <c r="E138" s="68">
        <f>VLOOKUP(C138,A!C$21:E$970,3,FALSE)</f>
        <v>2995.9990460877434</v>
      </c>
      <c r="F138" s="5" t="s">
        <v>43</v>
      </c>
      <c r="G138" s="20" t="str">
        <f t="shared" si="22"/>
        <v>51415.365</v>
      </c>
      <c r="H138" s="16">
        <f t="shared" si="23"/>
        <v>2996</v>
      </c>
      <c r="I138" s="69" t="s">
        <v>491</v>
      </c>
      <c r="J138" s="70" t="s">
        <v>492</v>
      </c>
      <c r="K138" s="69">
        <v>2996</v>
      </c>
      <c r="L138" s="69" t="s">
        <v>184</v>
      </c>
      <c r="M138" s="70" t="s">
        <v>145</v>
      </c>
      <c r="N138" s="70"/>
      <c r="O138" s="71" t="s">
        <v>493</v>
      </c>
      <c r="P138" s="71" t="s">
        <v>494</v>
      </c>
    </row>
    <row r="139" spans="1:16" ht="12.75" customHeight="1" thickBot="1">
      <c r="A139" s="16" t="str">
        <f aca="true" t="shared" si="24" ref="A139:A150">P139</f>
        <v> BBS 123 </v>
      </c>
      <c r="B139" s="5" t="str">
        <f aca="true" t="shared" si="25" ref="B139:B150">IF(H139=INT(H139),"I","II")</f>
        <v>I</v>
      </c>
      <c r="C139" s="16">
        <f aca="true" t="shared" si="26" ref="C139:C150">1*G139</f>
        <v>51740.448</v>
      </c>
      <c r="D139" s="20" t="str">
        <f aca="true" t="shared" si="27" ref="D139:D150">VLOOKUP(F139,I$1:J$5,2,FALSE)</f>
        <v>vis</v>
      </c>
      <c r="E139" s="68">
        <f>VLOOKUP(C139,A!C$21:E$970,3,FALSE)</f>
        <v>3143.9930223678434</v>
      </c>
      <c r="F139" s="5" t="s">
        <v>43</v>
      </c>
      <c r="G139" s="20" t="str">
        <f aca="true" t="shared" si="28" ref="G139:G150">MID(I139,3,LEN(I139)-3)</f>
        <v>51740.448</v>
      </c>
      <c r="H139" s="16">
        <f aca="true" t="shared" si="29" ref="H139:H150">1*K139</f>
        <v>3144</v>
      </c>
      <c r="I139" s="69" t="s">
        <v>495</v>
      </c>
      <c r="J139" s="70" t="s">
        <v>496</v>
      </c>
      <c r="K139" s="69">
        <v>3144</v>
      </c>
      <c r="L139" s="69" t="s">
        <v>383</v>
      </c>
      <c r="M139" s="70" t="s">
        <v>145</v>
      </c>
      <c r="N139" s="70"/>
      <c r="O139" s="71" t="s">
        <v>279</v>
      </c>
      <c r="P139" s="71" t="s">
        <v>494</v>
      </c>
    </row>
    <row r="140" spans="1:16" ht="12.75" customHeight="1" thickBot="1">
      <c r="A140" s="16" t="str">
        <f t="shared" si="24"/>
        <v> BBS 123 </v>
      </c>
      <c r="B140" s="5" t="str">
        <f t="shared" si="25"/>
        <v>I</v>
      </c>
      <c r="C140" s="16">
        <f t="shared" si="26"/>
        <v>51773.4089</v>
      </c>
      <c r="D140" s="20" t="str">
        <f t="shared" si="27"/>
        <v>vis</v>
      </c>
      <c r="E140" s="68">
        <f>VLOOKUP(C140,A!C$21:E$970,3,FALSE)</f>
        <v>3158.9984660630585</v>
      </c>
      <c r="F140" s="5" t="s">
        <v>43</v>
      </c>
      <c r="G140" s="20" t="str">
        <f t="shared" si="28"/>
        <v>51773.4089</v>
      </c>
      <c r="H140" s="16">
        <f t="shared" si="29"/>
        <v>3159</v>
      </c>
      <c r="I140" s="69" t="s">
        <v>497</v>
      </c>
      <c r="J140" s="70" t="s">
        <v>498</v>
      </c>
      <c r="K140" s="69">
        <v>3159</v>
      </c>
      <c r="L140" s="69" t="s">
        <v>499</v>
      </c>
      <c r="M140" s="70" t="s">
        <v>218</v>
      </c>
      <c r="N140" s="70" t="s">
        <v>74</v>
      </c>
      <c r="O140" s="71" t="s">
        <v>279</v>
      </c>
      <c r="P140" s="71" t="s">
        <v>494</v>
      </c>
    </row>
    <row r="141" spans="1:16" ht="12.75" customHeight="1" thickBot="1">
      <c r="A141" s="16" t="str">
        <f t="shared" si="24"/>
        <v> BBS 128 </v>
      </c>
      <c r="B141" s="5" t="str">
        <f t="shared" si="25"/>
        <v>II</v>
      </c>
      <c r="C141" s="16">
        <f t="shared" si="26"/>
        <v>52411.542</v>
      </c>
      <c r="D141" s="20" t="str">
        <f t="shared" si="27"/>
        <v>vis</v>
      </c>
      <c r="E141" s="68">
        <f>VLOOKUP(C141,A!C$21:E$970,3,FALSE)</f>
        <v>3449.508443099529</v>
      </c>
      <c r="F141" s="5" t="s">
        <v>43</v>
      </c>
      <c r="G141" s="20" t="str">
        <f t="shared" si="28"/>
        <v>52411.542</v>
      </c>
      <c r="H141" s="16">
        <f t="shared" si="29"/>
        <v>3449.5</v>
      </c>
      <c r="I141" s="69" t="s">
        <v>500</v>
      </c>
      <c r="J141" s="70" t="s">
        <v>501</v>
      </c>
      <c r="K141" s="69">
        <v>3449.5</v>
      </c>
      <c r="L141" s="69" t="s">
        <v>502</v>
      </c>
      <c r="M141" s="70" t="s">
        <v>218</v>
      </c>
      <c r="N141" s="70" t="s">
        <v>74</v>
      </c>
      <c r="O141" s="71" t="s">
        <v>279</v>
      </c>
      <c r="P141" s="71" t="s">
        <v>503</v>
      </c>
    </row>
    <row r="142" spans="1:16" ht="12.75" customHeight="1" thickBot="1">
      <c r="A142" s="16" t="str">
        <f t="shared" si="24"/>
        <v>BAVM 157 </v>
      </c>
      <c r="B142" s="5" t="str">
        <f t="shared" si="25"/>
        <v>II</v>
      </c>
      <c r="C142" s="16">
        <f t="shared" si="26"/>
        <v>52455.451</v>
      </c>
      <c r="D142" s="20" t="str">
        <f t="shared" si="27"/>
        <v>vis</v>
      </c>
      <c r="E142" s="68">
        <f>VLOOKUP(C142,A!C$21:E$970,3,FALSE)</f>
        <v>3469.498007316922</v>
      </c>
      <c r="F142" s="5" t="s">
        <v>43</v>
      </c>
      <c r="G142" s="20" t="str">
        <f t="shared" si="28"/>
        <v>52455.451</v>
      </c>
      <c r="H142" s="16">
        <f t="shared" si="29"/>
        <v>3469.5</v>
      </c>
      <c r="I142" s="69" t="s">
        <v>504</v>
      </c>
      <c r="J142" s="70" t="s">
        <v>505</v>
      </c>
      <c r="K142" s="69">
        <v>3469.5</v>
      </c>
      <c r="L142" s="69" t="s">
        <v>179</v>
      </c>
      <c r="M142" s="70" t="s">
        <v>145</v>
      </c>
      <c r="N142" s="70"/>
      <c r="O142" s="71" t="s">
        <v>506</v>
      </c>
      <c r="P142" s="72" t="s">
        <v>507</v>
      </c>
    </row>
    <row r="143" spans="1:16" ht="12.75" customHeight="1" thickBot="1">
      <c r="A143" s="16" t="str">
        <f t="shared" si="24"/>
        <v>BAVM 157 </v>
      </c>
      <c r="B143" s="5" t="str">
        <f t="shared" si="25"/>
        <v>II</v>
      </c>
      <c r="C143" s="16">
        <f t="shared" si="26"/>
        <v>52477.425</v>
      </c>
      <c r="D143" s="20" t="str">
        <f t="shared" si="27"/>
        <v>vis</v>
      </c>
      <c r="E143" s="68">
        <f>VLOOKUP(C143,A!C$21:E$970,3,FALSE)</f>
        <v>3479.5016667970526</v>
      </c>
      <c r="F143" s="5" t="s">
        <v>43</v>
      </c>
      <c r="G143" s="20" t="str">
        <f t="shared" si="28"/>
        <v>52477.425</v>
      </c>
      <c r="H143" s="16">
        <f t="shared" si="29"/>
        <v>3479.5</v>
      </c>
      <c r="I143" s="69" t="s">
        <v>508</v>
      </c>
      <c r="J143" s="70" t="s">
        <v>509</v>
      </c>
      <c r="K143" s="69">
        <v>3479.5</v>
      </c>
      <c r="L143" s="69" t="s">
        <v>348</v>
      </c>
      <c r="M143" s="70" t="s">
        <v>145</v>
      </c>
      <c r="N143" s="70"/>
      <c r="O143" s="71" t="s">
        <v>506</v>
      </c>
      <c r="P143" s="72" t="s">
        <v>507</v>
      </c>
    </row>
    <row r="144" spans="1:16" ht="12.75" customHeight="1" thickBot="1">
      <c r="A144" s="16" t="str">
        <f t="shared" si="24"/>
        <v>BAVM 171 </v>
      </c>
      <c r="B144" s="5" t="str">
        <f t="shared" si="25"/>
        <v>II</v>
      </c>
      <c r="C144" s="16">
        <f t="shared" si="26"/>
        <v>52857.433</v>
      </c>
      <c r="D144" s="20" t="str">
        <f t="shared" si="27"/>
        <v>vis</v>
      </c>
      <c r="E144" s="68">
        <f>VLOOKUP(C144,A!C$21:E$970,3,FALSE)</f>
        <v>3652.5002392793035</v>
      </c>
      <c r="F144" s="5" t="s">
        <v>43</v>
      </c>
      <c r="G144" s="20" t="str">
        <f t="shared" si="28"/>
        <v>52857.433</v>
      </c>
      <c r="H144" s="16">
        <f t="shared" si="29"/>
        <v>3652.5</v>
      </c>
      <c r="I144" s="69" t="s">
        <v>515</v>
      </c>
      <c r="J144" s="70" t="s">
        <v>516</v>
      </c>
      <c r="K144" s="69">
        <v>3652.5</v>
      </c>
      <c r="L144" s="69" t="s">
        <v>128</v>
      </c>
      <c r="M144" s="70" t="s">
        <v>145</v>
      </c>
      <c r="N144" s="70"/>
      <c r="O144" s="71" t="s">
        <v>506</v>
      </c>
      <c r="P144" s="72" t="s">
        <v>517</v>
      </c>
    </row>
    <row r="145" spans="1:16" ht="12.75" customHeight="1" thickBot="1">
      <c r="A145" s="16" t="str">
        <f t="shared" si="24"/>
        <v> AOEB 12 </v>
      </c>
      <c r="B145" s="5" t="str">
        <f t="shared" si="25"/>
        <v>I</v>
      </c>
      <c r="C145" s="16">
        <f t="shared" si="26"/>
        <v>53161.6588</v>
      </c>
      <c r="D145" s="20" t="str">
        <f t="shared" si="27"/>
        <v>vis</v>
      </c>
      <c r="E145" s="68">
        <f>VLOOKUP(C145,A!C$21:E$970,3,FALSE)</f>
        <v>3790.99897907497</v>
      </c>
      <c r="F145" s="5" t="s">
        <v>43</v>
      </c>
      <c r="G145" s="20" t="str">
        <f t="shared" si="28"/>
        <v>53161.6588</v>
      </c>
      <c r="H145" s="16">
        <f t="shared" si="29"/>
        <v>3791</v>
      </c>
      <c r="I145" s="69" t="s">
        <v>521</v>
      </c>
      <c r="J145" s="70" t="s">
        <v>522</v>
      </c>
      <c r="K145" s="69">
        <v>3791</v>
      </c>
      <c r="L145" s="69" t="s">
        <v>523</v>
      </c>
      <c r="M145" s="70" t="s">
        <v>488</v>
      </c>
      <c r="N145" s="70" t="s">
        <v>489</v>
      </c>
      <c r="O145" s="71" t="s">
        <v>524</v>
      </c>
      <c r="P145" s="71" t="s">
        <v>431</v>
      </c>
    </row>
    <row r="146" spans="1:16" ht="12.75" customHeight="1" thickBot="1">
      <c r="A146" s="16" t="str">
        <f t="shared" si="24"/>
        <v>IBVS 5754 </v>
      </c>
      <c r="B146" s="5" t="str">
        <f t="shared" si="25"/>
        <v>I</v>
      </c>
      <c r="C146" s="16">
        <f t="shared" si="26"/>
        <v>53528.4892</v>
      </c>
      <c r="D146" s="20" t="str">
        <f t="shared" si="27"/>
        <v>vis</v>
      </c>
      <c r="E146" s="68">
        <f>VLOOKUP(C146,A!C$21:E$970,3,FALSE)</f>
        <v>3957.998451567905</v>
      </c>
      <c r="F146" s="5" t="s">
        <v>43</v>
      </c>
      <c r="G146" s="20" t="str">
        <f t="shared" si="28"/>
        <v>53528.4892</v>
      </c>
      <c r="H146" s="16">
        <f t="shared" si="29"/>
        <v>3958</v>
      </c>
      <c r="I146" s="69" t="s">
        <v>525</v>
      </c>
      <c r="J146" s="70" t="s">
        <v>526</v>
      </c>
      <c r="K146" s="69">
        <v>3958</v>
      </c>
      <c r="L146" s="69" t="s">
        <v>499</v>
      </c>
      <c r="M146" s="70" t="s">
        <v>218</v>
      </c>
      <c r="N146" s="70" t="s">
        <v>74</v>
      </c>
      <c r="O146" s="71" t="s">
        <v>527</v>
      </c>
      <c r="P146" s="72" t="s">
        <v>528</v>
      </c>
    </row>
    <row r="147" spans="1:16" ht="12.75" customHeight="1" thickBot="1">
      <c r="A147" s="16" t="str">
        <f t="shared" si="24"/>
        <v> AOEB 12 </v>
      </c>
      <c r="B147" s="5" t="str">
        <f t="shared" si="25"/>
        <v>I</v>
      </c>
      <c r="C147" s="16">
        <f t="shared" si="26"/>
        <v>53932.662</v>
      </c>
      <c r="D147" s="20" t="str">
        <f t="shared" si="27"/>
        <v>vis</v>
      </c>
      <c r="E147" s="68">
        <f>VLOOKUP(C147,A!C$21:E$970,3,FALSE)</f>
        <v>4141.9980448295055</v>
      </c>
      <c r="F147" s="5" t="s">
        <v>43</v>
      </c>
      <c r="G147" s="20" t="str">
        <f t="shared" si="28"/>
        <v>53932.6620</v>
      </c>
      <c r="H147" s="16">
        <f t="shared" si="29"/>
        <v>4142</v>
      </c>
      <c r="I147" s="69" t="s">
        <v>534</v>
      </c>
      <c r="J147" s="70" t="s">
        <v>535</v>
      </c>
      <c r="K147" s="69">
        <v>4142</v>
      </c>
      <c r="L147" s="69" t="s">
        <v>536</v>
      </c>
      <c r="M147" s="70" t="s">
        <v>488</v>
      </c>
      <c r="N147" s="70" t="s">
        <v>489</v>
      </c>
      <c r="O147" s="71" t="s">
        <v>524</v>
      </c>
      <c r="P147" s="71" t="s">
        <v>431</v>
      </c>
    </row>
    <row r="148" spans="1:16" ht="12.75" customHeight="1" thickBot="1">
      <c r="A148" s="16" t="str">
        <f t="shared" si="24"/>
        <v>OEJV 0107 </v>
      </c>
      <c r="B148" s="5" t="str">
        <f t="shared" si="25"/>
        <v>I</v>
      </c>
      <c r="C148" s="16">
        <f t="shared" si="26"/>
        <v>54947.4879</v>
      </c>
      <c r="D148" s="20" t="str">
        <f t="shared" si="27"/>
        <v>vis</v>
      </c>
      <c r="E148" s="68" t="e">
        <f>VLOOKUP(C148,A!C$21:E$970,3,FALSE)</f>
        <v>#N/A</v>
      </c>
      <c r="F148" s="5" t="s">
        <v>43</v>
      </c>
      <c r="G148" s="20" t="str">
        <f t="shared" si="28"/>
        <v>54947.4879</v>
      </c>
      <c r="H148" s="16">
        <f t="shared" si="29"/>
        <v>4604</v>
      </c>
      <c r="I148" s="69" t="s">
        <v>565</v>
      </c>
      <c r="J148" s="70" t="s">
        <v>566</v>
      </c>
      <c r="K148" s="69">
        <v>4604</v>
      </c>
      <c r="L148" s="69" t="s">
        <v>567</v>
      </c>
      <c r="M148" s="70" t="s">
        <v>488</v>
      </c>
      <c r="N148" s="70" t="s">
        <v>59</v>
      </c>
      <c r="O148" s="71" t="s">
        <v>559</v>
      </c>
      <c r="P148" s="72" t="s">
        <v>568</v>
      </c>
    </row>
    <row r="149" spans="1:16" ht="12.75" customHeight="1" thickBot="1">
      <c r="A149" s="16" t="str">
        <f t="shared" si="24"/>
        <v>OEJV 0107 </v>
      </c>
      <c r="B149" s="5" t="str">
        <f t="shared" si="25"/>
        <v>I</v>
      </c>
      <c r="C149" s="16">
        <f t="shared" si="26"/>
        <v>54947.4899</v>
      </c>
      <c r="D149" s="20" t="str">
        <f t="shared" si="27"/>
        <v>vis</v>
      </c>
      <c r="E149" s="68" t="e">
        <f>VLOOKUP(C149,A!C$21:E$970,3,FALSE)</f>
        <v>#N/A</v>
      </c>
      <c r="F149" s="5" t="s">
        <v>43</v>
      </c>
      <c r="G149" s="20" t="str">
        <f t="shared" si="28"/>
        <v>54947.4899</v>
      </c>
      <c r="H149" s="16">
        <f t="shared" si="29"/>
        <v>4604</v>
      </c>
      <c r="I149" s="69" t="s">
        <v>569</v>
      </c>
      <c r="J149" s="70" t="s">
        <v>570</v>
      </c>
      <c r="K149" s="69">
        <v>4604</v>
      </c>
      <c r="L149" s="69" t="s">
        <v>571</v>
      </c>
      <c r="M149" s="70" t="s">
        <v>488</v>
      </c>
      <c r="N149" s="70" t="s">
        <v>43</v>
      </c>
      <c r="O149" s="71" t="s">
        <v>559</v>
      </c>
      <c r="P149" s="72" t="s">
        <v>568</v>
      </c>
    </row>
    <row r="150" spans="1:16" ht="12.75" customHeight="1" thickBot="1">
      <c r="A150" s="16" t="str">
        <f t="shared" si="24"/>
        <v>OEJV 0107 </v>
      </c>
      <c r="B150" s="5" t="str">
        <f t="shared" si="25"/>
        <v>I</v>
      </c>
      <c r="C150" s="16">
        <f t="shared" si="26"/>
        <v>54947.4903</v>
      </c>
      <c r="D150" s="20" t="str">
        <f t="shared" si="27"/>
        <v>vis</v>
      </c>
      <c r="E150" s="68" t="e">
        <f>VLOOKUP(C150,A!C$21:E$970,3,FALSE)</f>
        <v>#N/A</v>
      </c>
      <c r="F150" s="5" t="s">
        <v>43</v>
      </c>
      <c r="G150" s="20" t="str">
        <f t="shared" si="28"/>
        <v>54947.4903</v>
      </c>
      <c r="H150" s="16">
        <f t="shared" si="29"/>
        <v>4604</v>
      </c>
      <c r="I150" s="69" t="s">
        <v>572</v>
      </c>
      <c r="J150" s="70" t="s">
        <v>573</v>
      </c>
      <c r="K150" s="69">
        <v>4604</v>
      </c>
      <c r="L150" s="69" t="s">
        <v>499</v>
      </c>
      <c r="M150" s="70" t="s">
        <v>488</v>
      </c>
      <c r="N150" s="70" t="s">
        <v>540</v>
      </c>
      <c r="O150" s="71" t="s">
        <v>559</v>
      </c>
      <c r="P150" s="72" t="s">
        <v>568</v>
      </c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</sheetData>
  <sheetProtection/>
  <hyperlinks>
    <hyperlink ref="P12" r:id="rId1" display="http://www.konkoly.hu/cgi-bin/IBVS?456"/>
    <hyperlink ref="P13" r:id="rId2" display="http://www.konkoly.hu/cgi-bin/IBVS?951"/>
    <hyperlink ref="P14" r:id="rId3" display="http://www.konkoly.hu/cgi-bin/IBVS?456"/>
    <hyperlink ref="P16" r:id="rId4" display="http://www.konkoly.hu/cgi-bin/IBVS?530"/>
    <hyperlink ref="P92" r:id="rId5" display="http://www.konkoly.hu/cgi-bin/IBVS?937"/>
    <hyperlink ref="P17" r:id="rId6" display="http://www.konkoly.hu/cgi-bin/IBVS?1053"/>
    <hyperlink ref="P117" r:id="rId7" display="http://www.bav-astro.de/sfs/BAVM_link.php?BAVMnr=38"/>
    <hyperlink ref="P132" r:id="rId8" display="http://www.konkoly.hu/cgi-bin/IBVS?3408"/>
    <hyperlink ref="P134" r:id="rId9" display="http://www.konkoly.hu/cgi-bin/IBVS?3408"/>
    <hyperlink ref="P28" r:id="rId10" display="http://www.konkoly.hu/cgi-bin/IBVS?4380"/>
    <hyperlink ref="P142" r:id="rId11" display="http://www.bav-astro.de/sfs/BAVM_link.php?BAVMnr=157"/>
    <hyperlink ref="P143" r:id="rId12" display="http://www.bav-astro.de/sfs/BAVM_link.php?BAVMnr=157"/>
    <hyperlink ref="P29" r:id="rId13" display="http://www.konkoly.hu/cgi-bin/IBVS?5595"/>
    <hyperlink ref="P144" r:id="rId14" display="http://www.bav-astro.de/sfs/BAVM_link.php?BAVMnr=171"/>
    <hyperlink ref="P30" r:id="rId15" display="http://www.konkoly.hu/cgi-bin/IBVS?5595"/>
    <hyperlink ref="P146" r:id="rId16" display="http://www.konkoly.hu/cgi-bin/IBVS?5754"/>
    <hyperlink ref="P31" r:id="rId17" display="http://www.konkoly.hu/cgi-bin/IBVS?5745"/>
    <hyperlink ref="P32" r:id="rId18" display="http://var.astro.cz/oejv/issues/oejv0074.pdf"/>
    <hyperlink ref="P33" r:id="rId19" display="http://var.astro.cz/oejv/issues/oejv0074.pdf"/>
    <hyperlink ref="P34" r:id="rId20" display="http://www.konkoly.hu/cgi-bin/IBVS?5801"/>
    <hyperlink ref="P35" r:id="rId21" display="http://www.konkoly.hu/cgi-bin/IBVS?5801"/>
    <hyperlink ref="P36" r:id="rId22" display="http://var.astro.cz/oejv/issues/oejv0074.pdf"/>
    <hyperlink ref="P37" r:id="rId23" display="http://www.konkoly.hu/cgi-bin/IBVS?6007"/>
    <hyperlink ref="P148" r:id="rId24" display="http://var.astro.cz/oejv/issues/oejv0107.pdf"/>
    <hyperlink ref="P149" r:id="rId25" display="http://var.astro.cz/oejv/issues/oejv0107.pdf"/>
    <hyperlink ref="P150" r:id="rId26" display="http://var.astro.cz/oejv/issues/oejv0107.pdf"/>
    <hyperlink ref="P39" r:id="rId27" display="http://www.bav-astro.de/sfs/BAVM_link.php?BAVMnr=232"/>
    <hyperlink ref="P40" r:id="rId28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