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255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<sst xmlns="http://schemas.openxmlformats.org/spreadsheetml/2006/main" count="62" uniqueCount="50">
  <si>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</si>
  <si>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</si>
  <si>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</si>
  <si>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</si>
  <si>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</si>
  <si>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</si>
  <si>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</si>
  <si>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</si>
  <si>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</si>
  <si>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</si>
  <si>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</si>
  <si>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</si>
  <si>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</si>
  <si>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</si>
  <si>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</si>
  <si>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</si>
  <si>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</si>
  <si>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</si>
  <si>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</si>
  <si>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</si>
  <si>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</si>
  <si>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</si>
  <si>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</si>
  <si>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</si>
  <si>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</si>
  <si>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</si>
  <si>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</si>
  <si>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</si>
  <si>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</si>
  <si>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</si>
  <si>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</si>
  <si>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</si>
  <si>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</si>
  <si>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</si>
  <si>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</si>
  <si>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</si>
  <si>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</si>
  <si>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</si>
  <si>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</si>
  <si>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</si>
  <si>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</si>
  <si>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V2809 Oph  </t>
  </si>
  <si>
    <t>2017K</t>
  </si>
  <si>
    <t xml:space="preserve">EA        </t>
  </si>
  <si>
    <t>pr_6</t>
  </si>
  <si>
    <t xml:space="preserve">         </t>
  </si>
  <si>
    <t>GCVS</t>
  </si>
  <si>
    <t>V2809 Oph   / GSC na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</si>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</sst>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3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0" fillId="25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V2809 Oph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2201117"/>
        <c:axId val="18111082"/>
      </c:scatterChart>
      <c:valAx>
        <c:axId val="32201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1082"/>
        <c:crosses val="autoZero"/>
        <c:crossBetween val="midCat"/>
        <c:dispUnits/>
      </c:valAx>
      <c:valAx>
        <c:axId val="1811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11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4" t="s">
        <v>41</v>
      </c>
      <c r="G1" s="30" t="s">
        <v>42</v>
      </c>
      <c r="H1" s="35"/>
      <c r="I1" s="36" t="s">
        <v>13</v>
      </c>
      <c r="J1" s="37" t="s">
        <v>41</v>
      </c>
      <c r="K1" s="38">
        <v>18.2749</v>
      </c>
      <c r="L1" s="38">
        <v>11.51492</v>
      </c>
      <c r="M1" s="39">
        <v>54610.956</v>
      </c>
      <c r="N1" s="39">
        <v>0.9596</v>
      </c>
      <c r="O1" s="40" t="s">
        <v>43</v>
      </c>
      <c r="P1" s="40">
        <v>15.35</v>
      </c>
      <c r="Q1" s="40">
        <v>16.2</v>
      </c>
      <c r="R1" s="41" t="s">
        <v>44</v>
      </c>
      <c r="S1" s="42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54610.956</v>
      </c>
      <c r="D4" s="27">
        <v>0.9596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54610.956</v>
      </c>
      <c r="D7" s="28" t="s">
        <v>46</v>
      </c>
    </row>
    <row r="8" spans="1:4" ht="12.75">
      <c r="A8" t="s">
        <v>3</v>
      </c>
      <c r="C8" s="8">
        <v>0.9596</v>
      </c>
      <c r="D8" s="28" t="s">
        <v>46</v>
      </c>
    </row>
    <row r="9" spans="1:4" ht="12.75">
      <c r="A9" s="24" t="s">
        <v>32</v>
      </c>
      <c r="B9" s="33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-0.005063699310905279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0.00024238028278696498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56798.431720965156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0.959842380282787</v>
      </c>
      <c r="E16" s="14" t="s">
        <v>30</v>
      </c>
      <c r="F16" s="32">
        <f ca="1">NOW()+15018.5+$C$5/24</f>
        <v>59904.749622916665</v>
      </c>
    </row>
    <row r="17" spans="1:6" ht="13.5" thickBot="1">
      <c r="A17" s="14" t="s">
        <v>27</v>
      </c>
      <c r="B17" s="10"/>
      <c r="C17" s="10">
        <f>COUNT(C21:C2191)</f>
        <v>5</v>
      </c>
      <c r="E17" s="14" t="s">
        <v>35</v>
      </c>
      <c r="F17" s="15">
        <f>ROUND(2*(F16-$C$7)/$C$8,0)/2+F15</f>
        <v>5517.5</v>
      </c>
    </row>
    <row r="18" spans="1:6" ht="14.25" thickBot="1" thickTop="1">
      <c r="A18" s="16" t="s">
        <v>5</v>
      </c>
      <c r="B18" s="10"/>
      <c r="C18" s="19">
        <f>+C15</f>
        <v>56798.431720965156</v>
      </c>
      <c r="D18" s="20">
        <f>+C16</f>
        <v>0.959842380282787</v>
      </c>
      <c r="E18" s="14" t="s">
        <v>36</v>
      </c>
      <c r="F18" s="23">
        <f>ROUND(2*(F16-$C$15)/$C$16,0)/2+F15</f>
        <v>3237.5</v>
      </c>
    </row>
    <row r="19" spans="5:6" ht="13.5" thickTop="1">
      <c r="E19" s="14" t="s">
        <v>31</v>
      </c>
      <c r="F19" s="18">
        <f>+$C$15+$C$16*F18-15018.5-$C$5/24</f>
        <v>44887.81726046401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46</v>
      </c>
      <c r="C21" s="8">
        <v>54610.956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-0.005063699310905279</v>
      </c>
      <c r="Q21" s="2">
        <f>+C21-15018.5</f>
        <v>39592.456</v>
      </c>
    </row>
    <row r="22" spans="1:17" ht="12.75">
      <c r="A22" s="43" t="s">
        <v>49</v>
      </c>
      <c r="B22" s="44" t="s">
        <v>48</v>
      </c>
      <c r="C22" s="45">
        <v>56152.45705</v>
      </c>
      <c r="D22" s="45">
        <v>0.0002</v>
      </c>
      <c r="E22">
        <f>+(C22-C$7)/C$8</f>
        <v>1606.3995935806574</v>
      </c>
      <c r="F22" s="46">
        <f>ROUND(2*E22,0)/2-0.5</f>
        <v>1606</v>
      </c>
      <c r="G22">
        <f>+C22-(C$7+F22*C$8)</f>
        <v>0.3834500000011758</v>
      </c>
      <c r="K22">
        <f>+G22</f>
        <v>0.3834500000011758</v>
      </c>
      <c r="O22">
        <f>+C$11+C$12*$F22</f>
        <v>0.3841990348449605</v>
      </c>
      <c r="Q22" s="2">
        <f>+C22-15018.5</f>
        <v>41133.95705</v>
      </c>
    </row>
    <row r="23" spans="1:17" ht="12.75">
      <c r="A23" s="43" t="s">
        <v>49</v>
      </c>
      <c r="B23" s="44" t="s">
        <v>48</v>
      </c>
      <c r="C23" s="45">
        <v>56153.41839</v>
      </c>
      <c r="D23" s="45">
        <v>0.0003</v>
      </c>
      <c r="E23">
        <f>+(C23-C$7)/C$8</f>
        <v>1607.4014068361823</v>
      </c>
      <c r="F23" s="46">
        <f>ROUND(2*E23,0)/2-0.5</f>
        <v>1607</v>
      </c>
      <c r="G23">
        <f>+C23-(C$7+F23*C$8)</f>
        <v>0.38519000000087544</v>
      </c>
      <c r="K23">
        <f>+G23</f>
        <v>0.38519000000087544</v>
      </c>
      <c r="O23">
        <f>+C$11+C$12*$F23</f>
        <v>0.38444141512774743</v>
      </c>
      <c r="Q23" s="2">
        <f>+C23-15018.5</f>
        <v>41134.91839</v>
      </c>
    </row>
    <row r="24" spans="1:17" ht="12.75">
      <c r="A24" s="43" t="s">
        <v>49</v>
      </c>
      <c r="B24" s="44" t="s">
        <v>48</v>
      </c>
      <c r="C24" s="45">
        <v>56797.47293</v>
      </c>
      <c r="D24" s="45">
        <v>0.0003</v>
      </c>
      <c r="E24">
        <f>+(C24-C$7)/C$8</f>
        <v>2278.5712067528193</v>
      </c>
      <c r="F24" s="46">
        <f>ROUND(2*E24,0)/2-0.5</f>
        <v>2278</v>
      </c>
      <c r="G24">
        <f>+C24-(C$7+F24*C$8)</f>
        <v>0.5481300000028568</v>
      </c>
      <c r="K24">
        <f>+G24</f>
        <v>0.5481300000028568</v>
      </c>
      <c r="O24">
        <f>+C$11+C$12*$F24</f>
        <v>0.547078584877801</v>
      </c>
      <c r="Q24" s="2">
        <f>+C24-15018.5</f>
        <v>41778.97293</v>
      </c>
    </row>
    <row r="25" spans="1:17" ht="12.75">
      <c r="A25" s="43" t="s">
        <v>49</v>
      </c>
      <c r="B25" s="44" t="s">
        <v>48</v>
      </c>
      <c r="C25" s="45">
        <v>56798.43067</v>
      </c>
      <c r="D25" s="45">
        <v>0.0003</v>
      </c>
      <c r="E25">
        <f>+(C25-C$7)/C$8</f>
        <v>2279.5692684451888</v>
      </c>
      <c r="F25" s="46">
        <f>ROUND(2*E25,0)/2-0.5</f>
        <v>2279</v>
      </c>
      <c r="G25">
        <f>+C25-(C$7+F25*C$8)</f>
        <v>0.5462700000061886</v>
      </c>
      <c r="K25">
        <f>+G25</f>
        <v>0.5462700000061886</v>
      </c>
      <c r="O25">
        <f>+C$11+C$12*$F25</f>
        <v>0.5473209651605879</v>
      </c>
      <c r="Q25" s="2">
        <f>+C25-15018.5</f>
        <v>41779.93067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2022-11-21T04:59:27Z</dcterms:modified>
  <cp:category/>
  <cp:version/>
  <cp:contentType/>
  <cp:contentStatus/>
</cp:coreProperties>
</file>